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DF33D5E-2EEC-4E1F-852B-B8AAAB04679E}" xr6:coauthVersionLast="47" xr6:coauthVersionMax="47" xr10:uidLastSave="{00000000-0000-0000-0000-000000000000}"/>
  <bookViews>
    <workbookView xWindow="-108" yWindow="-108" windowWidth="23256" windowHeight="12576" tabRatio="783" activeTab="4" xr2:uid="{00000000-000D-0000-FFFF-FFFF00000000}"/>
  </bookViews>
  <sheets>
    <sheet name="P.O" sheetId="64" r:id="rId1"/>
    <sheet name="MC" sheetId="62" r:id="rId2"/>
    <sheet name="CRONOGRAMA" sheetId="65" r:id="rId3"/>
    <sheet name="BDI" sheetId="63" r:id="rId4"/>
    <sheet name="COMPOSIÇÕES" sheetId="66" r:id="rId5"/>
    <sheet name="ENCARGOS SOCIAIS" sheetId="59" r:id="rId6"/>
  </sheets>
  <externalReferences>
    <externalReference r:id="rId7"/>
    <externalReference r:id="rId8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CESSO">#REF!</definedName>
    <definedName name="ACRE" hidden="1">#REF!</definedName>
    <definedName name="ademir" hidden="1">{#N/A,#N/A,FALSE,"Cronograma";#N/A,#N/A,FALSE,"Cronogr. 2"}</definedName>
    <definedName name="ARBITROS">#REF!</definedName>
    <definedName name="ARBITROS_1">'[2]PLANILHA ORÇAMENTÁRIA PMS'!$A$23:$IL$300</definedName>
    <definedName name="BAR">#REF!</definedName>
    <definedName name="BDI">#REF!</definedName>
    <definedName name="BILHETERIA">#REF!</definedName>
    <definedName name="BILHETERIA_1">'[2]PLANILHA ORÇAMENTÁRIA PMS'!$A$20:$IL$22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e">#REF!</definedName>
    <definedName name="Excel_BuiltIn_Print_Titles_1">'[2]PLANILHA ORÇAMENTÁRIA PMS'!$A$1:$IL$19</definedName>
    <definedName name="Fábio">#REF!</definedName>
    <definedName name="mme">#REF!</definedName>
    <definedName name="plan">#REF!</definedName>
    <definedName name="plan1">#REF!</definedName>
    <definedName name="Popular" hidden="1">{#N/A,#N/A,FALSE,"Cronograma";#N/A,#N/A,FALSE,"Cronogr. 2"}</definedName>
    <definedName name="PUBLICO">#REF!</definedName>
    <definedName name="PUBLICO_1">'[2]PLANILHA ORÇAMENTÁRIA PMS'!#REF!</definedName>
    <definedName name="rio" hidden="1">{#N/A,#N/A,FALSE,"Cronograma";#N/A,#N/A,FALSE,"Cronogr. 2"}</definedName>
    <definedName name="SINAPI_AC" hidden="1">#REF!</definedName>
    <definedName name="ss" hidden="1">{#N/A,#N/A,FALSE,"Cronograma";#N/A,#N/A,FALSE,"Cronogr. 2"}</definedName>
    <definedName name="TRIBUNA">#REF!</definedName>
    <definedName name="VESTIARIO">#REF!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81029"/>
</workbook>
</file>

<file path=xl/calcChain.xml><?xml version="1.0" encoding="utf-8"?>
<calcChain xmlns="http://schemas.openxmlformats.org/spreadsheetml/2006/main">
  <c r="G14" i="65" l="1"/>
  <c r="J4" i="64"/>
  <c r="I31" i="64"/>
  <c r="I32" i="64"/>
  <c r="I30" i="64"/>
  <c r="I21" i="64"/>
  <c r="I22" i="64"/>
  <c r="I23" i="64"/>
  <c r="I24" i="64"/>
  <c r="I25" i="64"/>
  <c r="I26" i="64"/>
  <c r="I27" i="64"/>
  <c r="I28" i="64"/>
  <c r="I20" i="64"/>
  <c r="I12" i="64"/>
  <c r="I13" i="64"/>
  <c r="I14" i="64"/>
  <c r="I15" i="64"/>
  <c r="I16" i="64"/>
  <c r="I17" i="64"/>
  <c r="I18" i="64"/>
  <c r="I11" i="64"/>
  <c r="I8" i="64"/>
  <c r="I9" i="64"/>
  <c r="I7" i="64"/>
  <c r="L62" i="62"/>
  <c r="L61" i="62"/>
  <c r="I19" i="64" l="1"/>
  <c r="I33" i="64" s="1"/>
  <c r="I10" i="64"/>
  <c r="I29" i="64"/>
  <c r="I6" i="64"/>
  <c r="F83" i="62"/>
  <c r="F82" i="62"/>
  <c r="F72" i="62"/>
  <c r="F71" i="62"/>
  <c r="L99" i="62" l="1"/>
  <c r="L98" i="62" s="1"/>
  <c r="I35" i="62"/>
  <c r="L35" i="62"/>
  <c r="L34" i="62"/>
  <c r="L28" i="62"/>
  <c r="L47" i="62" l="1"/>
  <c r="L46" i="62" s="1"/>
  <c r="L82" i="62"/>
  <c r="L79" i="62"/>
  <c r="L78" i="62" s="1"/>
  <c r="L76" i="62"/>
  <c r="L75" i="62" s="1"/>
  <c r="L72" i="62"/>
  <c r="L71" i="62"/>
  <c r="L83" i="62"/>
  <c r="L68" i="62"/>
  <c r="L67" i="62"/>
  <c r="L66" i="62"/>
  <c r="L58" i="62"/>
  <c r="L56" i="62"/>
  <c r="L57" i="62"/>
  <c r="L55" i="62"/>
  <c r="L105" i="62"/>
  <c r="L104" i="62" s="1"/>
  <c r="L95" i="62"/>
  <c r="L94" i="62" s="1"/>
  <c r="L92" i="62"/>
  <c r="L91" i="62"/>
  <c r="L88" i="62"/>
  <c r="L87" i="62"/>
  <c r="L86" i="62"/>
  <c r="L52" i="62"/>
  <c r="L51" i="62"/>
  <c r="L33" i="62"/>
  <c r="L32" i="62"/>
  <c r="L27" i="62"/>
  <c r="L26" i="62"/>
  <c r="L25" i="62"/>
  <c r="L22" i="62"/>
  <c r="L21" i="62" s="1"/>
  <c r="L115" i="62"/>
  <c r="L114" i="62"/>
  <c r="L113" i="62"/>
  <c r="L112" i="62"/>
  <c r="L109" i="62"/>
  <c r="L108" i="62"/>
  <c r="L18" i="62"/>
  <c r="L17" i="62"/>
  <c r="L16" i="62"/>
  <c r="L15" i="62"/>
  <c r="L12" i="62"/>
  <c r="L11" i="62" s="1"/>
  <c r="L9" i="62"/>
  <c r="L8" i="62" s="1"/>
  <c r="L31" i="62" l="1"/>
  <c r="J42" i="62" s="1"/>
  <c r="L70" i="62"/>
  <c r="L81" i="62"/>
  <c r="L65" i="62"/>
  <c r="L54" i="62"/>
  <c r="L107" i="62"/>
  <c r="L111" i="62"/>
  <c r="L50" i="62"/>
  <c r="L90" i="62"/>
  <c r="L60" i="62"/>
  <c r="L14" i="62"/>
  <c r="L85" i="62"/>
  <c r="L24" i="62"/>
  <c r="J41" i="62" l="1"/>
  <c r="G44" i="62" s="1"/>
  <c r="L44" i="62" s="1"/>
  <c r="L40" i="62" s="1"/>
  <c r="D36" i="59" l="1"/>
  <c r="C36" i="59"/>
  <c r="D32" i="59"/>
  <c r="C32" i="59"/>
  <c r="D25" i="59"/>
  <c r="D13" i="59"/>
  <c r="C13" i="59"/>
  <c r="D37" i="59" l="1"/>
  <c r="C37" i="59"/>
</calcChain>
</file>

<file path=xl/sharedStrings.xml><?xml version="1.0" encoding="utf-8"?>
<sst xmlns="http://schemas.openxmlformats.org/spreadsheetml/2006/main" count="1718" uniqueCount="543">
  <si>
    <t>ITEM</t>
  </si>
  <si>
    <t>m</t>
  </si>
  <si>
    <t>un</t>
  </si>
  <si>
    <t>m²</t>
  </si>
  <si>
    <t>1.1</t>
  </si>
  <si>
    <t>1.2</t>
  </si>
  <si>
    <t>2.1</t>
  </si>
  <si>
    <t>2.2</t>
  </si>
  <si>
    <t>2.3</t>
  </si>
  <si>
    <t>DESCRIÇÃO DOS SERVIÇOS</t>
  </si>
  <si>
    <t xml:space="preserve">SERVIÇOS PRELIMINARES </t>
  </si>
  <si>
    <t>m³</t>
  </si>
  <si>
    <t>1.3</t>
  </si>
  <si>
    <t>2.4</t>
  </si>
  <si>
    <t>SINAPI</t>
  </si>
  <si>
    <t>CÓDIGO</t>
  </si>
  <si>
    <t>FONTE</t>
  </si>
  <si>
    <t>kg</t>
  </si>
  <si>
    <t>UNID</t>
  </si>
  <si>
    <t>QUANT</t>
  </si>
  <si>
    <t>PREÇO UNIT (COM BDI)</t>
  </si>
  <si>
    <t>1.</t>
  </si>
  <si>
    <t>2.</t>
  </si>
  <si>
    <t>3.</t>
  </si>
  <si>
    <t>OBRA:</t>
  </si>
  <si>
    <t>MUNICÍPIO:</t>
  </si>
  <si>
    <t>VERDEJANTE-PE</t>
  </si>
  <si>
    <t>ENDEREÇO:</t>
  </si>
  <si>
    <t>BDI:</t>
  </si>
  <si>
    <t>DATA:</t>
  </si>
  <si>
    <t>VALOR TOTAL:</t>
  </si>
  <si>
    <t>PREÇO-BASE:</t>
  </si>
  <si>
    <t>M</t>
  </si>
  <si>
    <r>
      <rPr>
        <b/>
        <sz val="12"/>
        <rFont val="Arial"/>
        <family val="2"/>
      </rPr>
      <t>COMPOSIÇÃO DE ENCARGOS SOCIAIS</t>
    </r>
  </si>
  <si>
    <r>
      <rPr>
        <b/>
        <sz val="11"/>
        <rFont val="Calibri"/>
        <family val="2"/>
      </rPr>
      <t>GRUPO A</t>
    </r>
  </si>
  <si>
    <r>
      <rPr>
        <b/>
        <sz val="10"/>
        <rFont val="Arial"/>
        <family val="2"/>
      </rPr>
      <t>GRUPO</t>
    </r>
  </si>
  <si>
    <r>
      <rPr>
        <b/>
        <sz val="10"/>
        <rFont val="Arial"/>
        <family val="2"/>
      </rPr>
      <t>DESCRIÇÃO</t>
    </r>
  </si>
  <si>
    <t>HORISTA</t>
  </si>
  <si>
    <t>MENSALISTA</t>
  </si>
  <si>
    <r>
      <rPr>
        <b/>
        <sz val="10"/>
        <rFont val="Arial"/>
        <family val="2"/>
      </rPr>
      <t>A1</t>
    </r>
  </si>
  <si>
    <r>
      <rPr>
        <sz val="10"/>
        <rFont val="Arial"/>
        <family val="2"/>
      </rPr>
      <t>INSS</t>
    </r>
  </si>
  <si>
    <r>
      <rPr>
        <b/>
        <sz val="10"/>
        <rFont val="Arial"/>
        <family val="2"/>
      </rPr>
      <t>A2</t>
    </r>
  </si>
  <si>
    <r>
      <rPr>
        <sz val="10"/>
        <rFont val="Arial"/>
        <family val="2"/>
      </rPr>
      <t>SESI</t>
    </r>
  </si>
  <si>
    <r>
      <rPr>
        <b/>
        <sz val="10"/>
        <rFont val="Arial"/>
        <family val="2"/>
      </rPr>
      <t>A3</t>
    </r>
  </si>
  <si>
    <r>
      <rPr>
        <sz val="10"/>
        <rFont val="Arial"/>
        <family val="2"/>
      </rPr>
      <t>SENAI</t>
    </r>
  </si>
  <si>
    <r>
      <rPr>
        <b/>
        <sz val="10"/>
        <rFont val="Arial"/>
        <family val="2"/>
      </rPr>
      <t>A4</t>
    </r>
  </si>
  <si>
    <r>
      <rPr>
        <sz val="10"/>
        <rFont val="Arial"/>
        <family val="2"/>
      </rPr>
      <t>INCRA</t>
    </r>
  </si>
  <si>
    <r>
      <rPr>
        <b/>
        <sz val="10"/>
        <rFont val="Arial"/>
        <family val="2"/>
      </rPr>
      <t>A5</t>
    </r>
  </si>
  <si>
    <r>
      <rPr>
        <sz val="10"/>
        <rFont val="Arial"/>
        <family val="2"/>
      </rPr>
      <t>SEBRAE</t>
    </r>
  </si>
  <si>
    <r>
      <rPr>
        <b/>
        <sz val="10"/>
        <rFont val="Arial"/>
        <family val="2"/>
      </rPr>
      <t>A6</t>
    </r>
  </si>
  <si>
    <r>
      <rPr>
        <sz val="10"/>
        <rFont val="Arial"/>
        <family val="2"/>
      </rPr>
      <t>SALÁRIO EDUCAÇÃO</t>
    </r>
  </si>
  <si>
    <r>
      <rPr>
        <b/>
        <sz val="10"/>
        <rFont val="Arial"/>
        <family val="2"/>
      </rPr>
      <t>A7</t>
    </r>
  </si>
  <si>
    <r>
      <rPr>
        <sz val="10"/>
        <rFont val="Arial"/>
        <family val="2"/>
      </rPr>
      <t>SEGURO ACIDENTE TRABALHO</t>
    </r>
  </si>
  <si>
    <r>
      <rPr>
        <b/>
        <sz val="10"/>
        <rFont val="Arial"/>
        <family val="2"/>
      </rPr>
      <t>A8</t>
    </r>
  </si>
  <si>
    <r>
      <rPr>
        <sz val="10"/>
        <rFont val="Arial"/>
        <family val="2"/>
      </rPr>
      <t>FGTS</t>
    </r>
  </si>
  <si>
    <r>
      <rPr>
        <b/>
        <sz val="10"/>
        <rFont val="Arial"/>
        <family val="2"/>
      </rPr>
      <t>A9</t>
    </r>
  </si>
  <si>
    <r>
      <rPr>
        <sz val="10"/>
        <rFont val="Arial"/>
        <family val="2"/>
      </rPr>
      <t>SECONSI</t>
    </r>
  </si>
  <si>
    <r>
      <rPr>
        <b/>
        <sz val="10"/>
        <rFont val="Arial"/>
        <family val="2"/>
      </rPr>
      <t>A</t>
    </r>
  </si>
  <si>
    <r>
      <rPr>
        <b/>
        <sz val="10"/>
        <rFont val="Arial"/>
        <family val="2"/>
      </rPr>
      <t>TOTAL DOS ENCARGOS SOCIAIS BÁSICOS</t>
    </r>
  </si>
  <si>
    <r>
      <rPr>
        <b/>
        <sz val="11"/>
        <rFont val="Calibri"/>
        <family val="2"/>
      </rPr>
      <t>GRUPO B</t>
    </r>
  </si>
  <si>
    <r>
      <rPr>
        <b/>
        <sz val="10"/>
        <rFont val="Arial"/>
        <family val="2"/>
      </rPr>
      <t>B1</t>
    </r>
  </si>
  <si>
    <r>
      <rPr>
        <sz val="10"/>
        <rFont val="Arial"/>
        <family val="2"/>
      </rPr>
      <t>REPOUSO SEMANAL RENUMERADO</t>
    </r>
  </si>
  <si>
    <r>
      <rPr>
        <b/>
        <sz val="10"/>
        <rFont val="Arial"/>
        <family val="2"/>
      </rPr>
      <t>B2</t>
    </r>
  </si>
  <si>
    <r>
      <rPr>
        <sz val="10"/>
        <rFont val="Arial"/>
        <family val="2"/>
      </rPr>
      <t>FERIADOS</t>
    </r>
  </si>
  <si>
    <r>
      <rPr>
        <b/>
        <sz val="10"/>
        <rFont val="Arial"/>
        <family val="2"/>
      </rPr>
      <t>B3</t>
    </r>
  </si>
  <si>
    <r>
      <rPr>
        <sz val="10"/>
        <rFont val="Arial"/>
        <family val="2"/>
      </rPr>
      <t>AUXÍLIO ENFERMIDADE</t>
    </r>
  </si>
  <si>
    <r>
      <rPr>
        <b/>
        <sz val="10"/>
        <rFont val="Arial"/>
        <family val="2"/>
      </rPr>
      <t>B4</t>
    </r>
  </si>
  <si>
    <r>
      <rPr>
        <sz val="10"/>
        <rFont val="Arial"/>
        <family val="2"/>
      </rPr>
      <t>13º SALÁRIO</t>
    </r>
  </si>
  <si>
    <r>
      <rPr>
        <b/>
        <sz val="10"/>
        <rFont val="Arial"/>
        <family val="2"/>
      </rPr>
      <t>B5</t>
    </r>
  </si>
  <si>
    <r>
      <rPr>
        <sz val="10"/>
        <rFont val="Arial"/>
        <family val="2"/>
      </rPr>
      <t>LICENÇA PATERNIDADE</t>
    </r>
  </si>
  <si>
    <r>
      <rPr>
        <b/>
        <sz val="10"/>
        <rFont val="Arial"/>
        <family val="2"/>
      </rPr>
      <t>B6</t>
    </r>
  </si>
  <si>
    <r>
      <rPr>
        <sz val="10"/>
        <rFont val="Arial"/>
        <family val="2"/>
      </rPr>
      <t>FALTAS JUSTIFICADAS</t>
    </r>
  </si>
  <si>
    <r>
      <rPr>
        <b/>
        <sz val="10"/>
        <rFont val="Arial"/>
        <family val="2"/>
      </rPr>
      <t>B7</t>
    </r>
  </si>
  <si>
    <r>
      <rPr>
        <sz val="10"/>
        <rFont val="Arial"/>
        <family val="2"/>
      </rPr>
      <t>DIAS DE CHUVA</t>
    </r>
  </si>
  <si>
    <r>
      <rPr>
        <b/>
        <sz val="10"/>
        <rFont val="Arial"/>
        <family val="2"/>
      </rPr>
      <t>B8</t>
    </r>
  </si>
  <si>
    <r>
      <rPr>
        <sz val="10"/>
        <rFont val="Arial"/>
        <family val="2"/>
      </rPr>
      <t>AUXILIO ACIDENTE DO TRABALHO</t>
    </r>
  </si>
  <si>
    <r>
      <rPr>
        <b/>
        <sz val="10"/>
        <rFont val="Arial"/>
        <family val="2"/>
      </rPr>
      <t>B9</t>
    </r>
  </si>
  <si>
    <r>
      <rPr>
        <sz val="10"/>
        <rFont val="Arial"/>
        <family val="2"/>
      </rPr>
      <t>FÉRIAS GOZADAS</t>
    </r>
  </si>
  <si>
    <r>
      <rPr>
        <b/>
        <sz val="10"/>
        <rFont val="Arial"/>
        <family val="2"/>
      </rPr>
      <t>B10</t>
    </r>
  </si>
  <si>
    <r>
      <rPr>
        <sz val="10"/>
        <rFont val="Arial"/>
        <family val="2"/>
      </rPr>
      <t>SALÁRIO MATERNIDADE</t>
    </r>
  </si>
  <si>
    <r>
      <rPr>
        <b/>
        <sz val="10"/>
        <rFont val="Arial"/>
        <family val="2"/>
      </rPr>
      <t>B</t>
    </r>
  </si>
  <si>
    <r>
      <rPr>
        <b/>
        <sz val="10"/>
        <rFont val="Arial"/>
        <family val="2"/>
      </rPr>
      <t>TOTAL DOS ENCARGOS SOCIAIS QUE RECEBEM INCIDENCIA DE A</t>
    </r>
  </si>
  <si>
    <r>
      <rPr>
        <b/>
        <sz val="11"/>
        <rFont val="Calibri"/>
        <family val="2"/>
      </rPr>
      <t>GRUPO C</t>
    </r>
  </si>
  <si>
    <r>
      <rPr>
        <b/>
        <sz val="10"/>
        <rFont val="Arial"/>
        <family val="2"/>
      </rPr>
      <t>C1</t>
    </r>
  </si>
  <si>
    <r>
      <rPr>
        <sz val="10"/>
        <rFont val="Arial"/>
        <family val="2"/>
      </rPr>
      <t>AVISO PREVIO INDENIZADO</t>
    </r>
  </si>
  <si>
    <r>
      <rPr>
        <b/>
        <sz val="10"/>
        <rFont val="Arial"/>
        <family val="2"/>
      </rPr>
      <t>C2</t>
    </r>
  </si>
  <si>
    <r>
      <rPr>
        <sz val="10"/>
        <rFont val="Arial"/>
        <family val="2"/>
      </rPr>
      <t>AVISO PREVIO TRABALHADO</t>
    </r>
  </si>
  <si>
    <r>
      <rPr>
        <b/>
        <sz val="10"/>
        <rFont val="Arial"/>
        <family val="2"/>
      </rPr>
      <t>C3</t>
    </r>
  </si>
  <si>
    <r>
      <rPr>
        <sz val="10"/>
        <rFont val="Arial"/>
        <family val="2"/>
      </rPr>
      <t>FÉRIAS INDENIZADAS</t>
    </r>
  </si>
  <si>
    <r>
      <rPr>
        <b/>
        <sz val="10"/>
        <rFont val="Arial"/>
        <family val="2"/>
      </rPr>
      <t>C4</t>
    </r>
  </si>
  <si>
    <r>
      <rPr>
        <sz val="10"/>
        <rFont val="Arial"/>
        <family val="2"/>
      </rPr>
      <t>DEPOSITO RESCISÃO SEM JUSTA CAUSA</t>
    </r>
  </si>
  <si>
    <r>
      <rPr>
        <b/>
        <sz val="10"/>
        <rFont val="Arial"/>
        <family val="2"/>
      </rPr>
      <t>C5</t>
    </r>
  </si>
  <si>
    <r>
      <rPr>
        <sz val="10"/>
        <rFont val="Arial"/>
        <family val="2"/>
      </rPr>
      <t>INDENIZAÇÃO ADICIONAL</t>
    </r>
  </si>
  <si>
    <r>
      <rPr>
        <b/>
        <sz val="10"/>
        <rFont val="Arial"/>
        <family val="2"/>
      </rPr>
      <t>C</t>
    </r>
  </si>
  <si>
    <r>
      <rPr>
        <b/>
        <sz val="10"/>
        <rFont val="Arial"/>
        <family val="2"/>
      </rPr>
      <t>TOTAL DOS ENCARGOS SOCIAIS QUE NÃO RECEBEM INCIDÊNCIA DE A</t>
    </r>
  </si>
  <si>
    <r>
      <rPr>
        <b/>
        <sz val="11"/>
        <rFont val="Calibri"/>
        <family val="2"/>
      </rPr>
      <t>GRUPO D</t>
    </r>
  </si>
  <si>
    <r>
      <rPr>
        <b/>
        <sz val="10"/>
        <rFont val="Arial"/>
        <family val="2"/>
      </rPr>
      <t>D1</t>
    </r>
  </si>
  <si>
    <r>
      <rPr>
        <sz val="10"/>
        <rFont val="Arial"/>
        <family val="2"/>
      </rPr>
      <t>REINCIDENCIA DE GRUPO A SOBRE GRUPO B</t>
    </r>
  </si>
  <si>
    <r>
      <rPr>
        <b/>
        <sz val="10"/>
        <rFont val="Arial"/>
        <family val="2"/>
      </rPr>
      <t>D2</t>
    </r>
  </si>
  <si>
    <r>
      <rPr>
        <sz val="10"/>
        <rFont val="Arial"/>
        <family val="2"/>
      </rPr>
      <t xml:space="preserve">REINCIDENCIA DE GRUPO A SOBRE AVISO PRÉVIO TRABALHADO E
</t>
    </r>
    <r>
      <rPr>
        <sz val="10"/>
        <rFont val="Arial"/>
        <family val="2"/>
      </rPr>
      <t>REINCIDENCIA DO FGTS SOBRE AVISO PRÉVIO IDENIZADO</t>
    </r>
  </si>
  <si>
    <r>
      <rPr>
        <b/>
        <sz val="10"/>
        <rFont val="Arial"/>
        <family val="2"/>
      </rPr>
      <t>D</t>
    </r>
  </si>
  <si>
    <r>
      <rPr>
        <b/>
        <sz val="10"/>
        <rFont val="Arial"/>
        <family val="2"/>
      </rPr>
      <t>TOTAL DE REINCIDENCIA DE UM GRUPO SOBRE OUTRO</t>
    </r>
  </si>
  <si>
    <r>
      <rPr>
        <b/>
        <sz val="11"/>
        <rFont val="Arial"/>
        <family val="2"/>
      </rPr>
      <t>TOTAL DE ENCARGOS SOCIAIS</t>
    </r>
  </si>
  <si>
    <t>PREÇO UNIT (SEM BDI)</t>
  </si>
  <si>
    <t>LIMPEZA MANUAL DE VEGETAÇÃO EM TERRENO COM ENXADA.AF_05/2018</t>
  </si>
  <si>
    <t xml:space="preserve"> LOCACAO CONVENCIONAL DE OBRA, UTILIZANDO GABARITO DE TÁBUAS CORRIDAS PONTALETADAS A CADA 2,00M - 2 UTILIZAÇÕES. AF_10/2018</t>
  </si>
  <si>
    <t>EXECUÇÃO DE DEPÓSITO EM CANTEIRO DE OBRA EM CHAPA DE MADEIRA COMPENSADA, NÃO INCLUSO MOBILIÁRIO. AF_04/2016</t>
  </si>
  <si>
    <t xml:space="preserve"> PLACA DE OBRA (PARA CONSTRUCAO CIVIL) EM CHAPA GALVANIZADA *N. 22*, ADESIVADA.</t>
  </si>
  <si>
    <t>PREPARO DE FUNDO DE VALA COM LARGURA MENOR QUE 1,5 M (ACERTO DO SOLO NATURAL). AF_08/2020</t>
  </si>
  <si>
    <t>ESPALHAMENTO DE MATERIAL COM TRATOR DE ESTEIRAS. AF_11/2019</t>
  </si>
  <si>
    <t>2.5</t>
  </si>
  <si>
    <t>2.6</t>
  </si>
  <si>
    <t>CONCRETO CICLOPICO FCK=10MPA 30% PEDRA DE MAO INCLUSIVE LANCAMENTO</t>
  </si>
  <si>
    <t>SINALIZAÇÃO COM FITA FIXADA EM CONE PLÁSTICO, INCLUINDO CONE. AF_11/2017</t>
  </si>
  <si>
    <t>TUBO DE CONCRETO PARA REDES COLETORAS DE ÁGUAS PLUVIAIS, DIÂMETRO DE 1,000 MM, JUNTA RÍGIDA, INSTALADO EM LOCAL COM ALTO NÍVEL DE INTERFERÊNCIAS - FORNECIMENTO E ASSENTAMENTO. AF_12/2015</t>
  </si>
  <si>
    <t>ARMAÇÃO DE LAJE DE UMA ESTRUTURA CONVENCIONAL DE CONCRETO ARMADO EM UMA EDIFICAÇÃO TÉRREA OU SOBRADO UTILIZANDO AÇO CA-50 DE 6,3 MM - MONTAGEM. AF_12/2015</t>
  </si>
  <si>
    <t>ARMAÇÃO DE LAJE DE UMA ESTRUTURA CONVENCIONAL DE CONCRETO ARMADO EM UMA EDIFICAÇÃO TÉRREA OU SOBRADO UTILIZANDO AÇO CA-50 DE 10,0 MM - MONTAGEM. AF_12/2015</t>
  </si>
  <si>
    <t>CONCRETAGEM DE BLOCOS DE COROAMENTO E VIGAS BALDRAME, FCK 30 MPA, COM USO DE JERICA LANÇAMENTO, ADENSAMENTO E ACABAMENTO. AF_06/2017</t>
  </si>
  <si>
    <t>ATERRO MECANIZADO DE VALA COM ESCAVADEIRA HIDRÁULICA (CAPACIDADE DA CAÇAMBA: 0,8 M³ / POTÊNCIA: 111 HP), LARGURA DE 1,5 A 2,5 M, PROFUNDIDADE ATÉ 1,5 M, COM AREIA PARA ATERRO. AF_05/2016</t>
  </si>
  <si>
    <t xml:space="preserve">MONTAGEM E DESMONTAGEM DE FÔRMA DE VIGA, ESCORAMENTO COM PONTALETE </t>
  </si>
  <si>
    <t>COMP 01</t>
  </si>
  <si>
    <t xml:space="preserve">MONTAGEM E INSTALAÇÃO BALIZA EM TUBO DE PVC COM CONCRETO NA ARMADO </t>
  </si>
  <si>
    <t>UND</t>
  </si>
  <si>
    <t>ARMAÇÃO DE PILAR OU VIGA DE UMA ESTRUTURA CONVENCIONAL DE CONCRETO ARMADO EM UMA EDIFICAÇÃO TÉRREA OU SOBRADO UTILIZANDO AÇO CA-50 DE 10,0 MM - MONTAGEM. AF_12/2015</t>
  </si>
  <si>
    <t>TOTAL</t>
  </si>
  <si>
    <t>4.1</t>
  </si>
  <si>
    <t xml:space="preserve">ESTRUTURAS DE CONCRETO E DRENAGEM </t>
  </si>
  <si>
    <t>4.2</t>
  </si>
  <si>
    <t>4.3</t>
  </si>
  <si>
    <t>3.1</t>
  </si>
  <si>
    <t>3.2</t>
  </si>
  <si>
    <t>3.7</t>
  </si>
  <si>
    <t>3.4</t>
  </si>
  <si>
    <t>3.3</t>
  </si>
  <si>
    <t>3.5</t>
  </si>
  <si>
    <t>3.6</t>
  </si>
  <si>
    <t>3.8</t>
  </si>
  <si>
    <t>2.7</t>
  </si>
  <si>
    <t>2.8</t>
  </si>
  <si>
    <t>MOVIMENTO DE TERRAS  E ALVENARIA DE PEDRA</t>
  </si>
  <si>
    <t>ARMAÇÃO DE PILAR OU VIGA DE UMA ESTRUTURA CONVENCIONAL DE CONCRETO ARMADO EM UMA EDIFICAÇÃO TÉRREA OU SOBRADO UTILIZANDO AÇO CA-50 DE 6,3 MM - MONTAGEM. AF_12/2015</t>
  </si>
  <si>
    <t>COMP.</t>
  </si>
  <si>
    <t>LARG.</t>
  </si>
  <si>
    <t>TAXA</t>
  </si>
  <si>
    <t>LATERAL DIREITA</t>
  </si>
  <si>
    <t>LATERAL ESQUERDA</t>
  </si>
  <si>
    <t>MANINHA EM CONCRETO</t>
  </si>
  <si>
    <t xml:space="preserve">SERVIÇOS FINAIS </t>
  </si>
  <si>
    <t>CERCA COM MOURÕES DE MADEIRA ROLIÇA, DIÂMETRO 11 CM, ESPAÇAMENTO DE 2,5 M, ALTURA LIVRE DE 1,7 M, CRAVADOS 0,5 M, COM 5 FIOS DE ARAME DE AÇO OVALADO 15X17 - FORNECIMENTO E INSTALAÇÃO. AF_05/2020</t>
  </si>
  <si>
    <t>ALTUR.</t>
  </si>
  <si>
    <t>PLACA</t>
  </si>
  <si>
    <t>BARRACÃO DE OBRA</t>
  </si>
  <si>
    <t>LADO DIREITO</t>
  </si>
  <si>
    <t>LADO ESQUERDO</t>
  </si>
  <si>
    <t>CABECEIRA 01</t>
  </si>
  <si>
    <t>CABECEIRA02</t>
  </si>
  <si>
    <t>PROPRIEDADE LADO DIREITO</t>
  </si>
  <si>
    <t>PROPRIEDADE LADO ESQUERDO</t>
  </si>
  <si>
    <t>ÁREA DE EXECUÇÃO DA PASSAGEM</t>
  </si>
  <si>
    <t>BUEIROS</t>
  </si>
  <si>
    <t xml:space="preserve">REATERRO MANUAL APILOADO COM SOQUETE. AF_10/2017 </t>
  </si>
  <si>
    <t>VALAS PARA ALVENARIA DE PEDRA</t>
  </si>
  <si>
    <t>AREA DAS MANILHAS</t>
  </si>
  <si>
    <t>LASTRO DE CONCRETO MAGRO, APLICADO EM PISOS OU RADIERS. AF 08/2017</t>
  </si>
  <si>
    <t>VALA DIREITA</t>
  </si>
  <si>
    <t>VALA ESQUERDA</t>
  </si>
  <si>
    <t>MEMÓRIA DE CALCULO</t>
  </si>
  <si>
    <t>CABECEIRA 02</t>
  </si>
  <si>
    <t>ALVENARIA DE PEDRA-CABECEIRA 01</t>
  </si>
  <si>
    <t>ALVENARIA DE PEDRA-CABECEIRA 02</t>
  </si>
  <si>
    <t>ALVENARIA DE PEDRA-CENTRO</t>
  </si>
  <si>
    <t>und</t>
  </si>
  <si>
    <t>VOLUME</t>
  </si>
  <si>
    <t>VOLUME DE TERRA</t>
  </si>
  <si>
    <t>FORMA LAJE</t>
  </si>
  <si>
    <t>FORMA VIGA 01</t>
  </si>
  <si>
    <t>FORMA VIGA 02</t>
  </si>
  <si>
    <t xml:space="preserve">CONCRETAGEM LAJE </t>
  </si>
  <si>
    <t>CONCRETAGEM VIGA 01</t>
  </si>
  <si>
    <t>CONCRETAGEM VIGA 02</t>
  </si>
  <si>
    <t>ARMADURA TRANSV. LAJE</t>
  </si>
  <si>
    <t>ARMADURA LONG. LAJE</t>
  </si>
  <si>
    <t>ARMADURA TRANSV. VIGA</t>
  </si>
  <si>
    <t>ARMADURA LONG. VIGA</t>
  </si>
  <si>
    <t xml:space="preserve"> 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</si>
  <si>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 xml:space="preserve">DESCONTO VOLUME DO TUBO </t>
  </si>
  <si>
    <t>BASE DO BUEIRO  1 E 2</t>
  </si>
  <si>
    <t>REATERRO VALA DIREITA -ALVEANRIA DE PEDRA</t>
  </si>
  <si>
    <t>REATERRO VALA ESQUERDA - ALVENARIA DE PEDRA</t>
  </si>
  <si>
    <t xml:space="preserve">VOLUMES ESCAVADO </t>
  </si>
  <si>
    <t>ATERRO</t>
  </si>
  <si>
    <t xml:space="preserve">BOTA FORA + EMPOLAMENTO </t>
  </si>
  <si>
    <t>X</t>
  </si>
  <si>
    <t>SEINFRA</t>
  </si>
  <si>
    <t>C3447</t>
  </si>
  <si>
    <t xml:space="preserve">LIMPEZA DE PISO EM ÁREA URBANIZADA </t>
  </si>
  <si>
    <t xml:space="preserve"> JUNTA DE DILATAÇÃO À BASE DE MASTIQUE (1.00 x 1.00cm)</t>
  </si>
  <si>
    <t>C3732</t>
  </si>
  <si>
    <t>3.9</t>
  </si>
  <si>
    <t xml:space="preserve">LIMPEZA DE PISO </t>
  </si>
  <si>
    <t>PLANILHA DE COMPOSIÇÃO DE BDI</t>
  </si>
  <si>
    <t>AGENTE PROMOTOR:</t>
  </si>
  <si>
    <t>PREFEITURA MUNICIPAL DE VERDEJANTE</t>
  </si>
  <si>
    <t>DESPESAS INDIRETAS</t>
  </si>
  <si>
    <t>CÁLCULO DO BDI</t>
  </si>
  <si>
    <t>ITENS</t>
  </si>
  <si>
    <t>SIGLAS</t>
  </si>
  <si>
    <t>VALORES</t>
  </si>
  <si>
    <t>TAXA DE RATEIO DA ADMINISTRAÇÃO CENTRAL</t>
  </si>
  <si>
    <t>AC</t>
  </si>
  <si>
    <t xml:space="preserve">BDI </t>
  </si>
  <si>
    <t>=</t>
  </si>
  <si>
    <t>(1 + AC)</t>
  </si>
  <si>
    <t>x</t>
  </si>
  <si>
    <t>(1 + R)</t>
  </si>
  <si>
    <t>(1 + SG)</t>
  </si>
  <si>
    <t>(1 + L)</t>
  </si>
  <si>
    <t>(1 + DF)</t>
  </si>
  <si>
    <t>-</t>
  </si>
  <si>
    <t>TAXA DE SEGURO E GARANTIA DO EMPREENDIMENTO</t>
  </si>
  <si>
    <t>S+G</t>
  </si>
  <si>
    <t>(1 - I)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</si>
  <si>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</si>
  <si>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</si>
  <si>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</si>
  <si>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</si>
  <si>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</si>
  <si>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</si>
  <si>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</si>
  <si>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</si>
  <si>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</si>
  <si>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</si>
  <si>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</si>
  <si>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</si>
  <si>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conforme Acórdão 2622/2013 - TCU</t>
  </si>
  <si>
    <t>BDI RESULTANTE</t>
  </si>
  <si>
    <t>OBSERVAÇÕES:</t>
  </si>
  <si>
    <t>I – O percentual total apurado do BDI deverá incidir de forma direta sobre o somatório dos custos totais de cada serviço.</t>
  </si>
  <si>
    <t>II - A inserção da CPRB decorre das alterações promovidas pela lei n.º 12.844/2013, conforme orientação do Acórdão TCU n.º 2.293/2013 – Plenário. A nova sistemática de recolhimento da contribuição previdenciária poderá impactar as taxas de BDI mediante a majoração do percentual correspondente a 2% sobre o preço total da obra, em substituição à contribuição previdenciária patronal de 20% prevista nos encargos sociais. Nos orçamentos de obras públicas, somente se aplicará durante os períodos de sua vigência legal e depende do enquadramento da obra e das empresas contratadas nas respectivas atividades econômicas expressamente citadas na legislação.</t>
  </si>
  <si>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</si>
  <si>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</si>
  <si>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</si>
  <si>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</si>
  <si>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</si>
  <si>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</si>
  <si>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</si>
  <si>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</si>
  <si>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</si>
  <si>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</si>
  <si>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</si>
  <si>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103689 </t>
  </si>
  <si>
    <t>FORNECIMENTO E INSTALAÇÃO DE PLACA DE OBRA COM CHAPA GALVANIZADA E ESTRUTURA DE MADEIRA. AF_03/2022_PS</t>
  </si>
  <si>
    <t xml:space="preserve"> 1.2 </t>
  </si>
  <si>
    <t xml:space="preserve"> 93584 </t>
  </si>
  <si>
    <t xml:space="preserve"> 1.3 </t>
  </si>
  <si>
    <t xml:space="preserve"> 99059 </t>
  </si>
  <si>
    <t>LOCAÇÃO CONVENCIONAL DE OBRA, UTILIZANDO GABARITO DE TÁBUAS CORRIDAS PONTALETADAS A CADA 2,00M -  2 UTILIZAÇÕES. AF_03/2024</t>
  </si>
  <si>
    <t xml:space="preserve"> 2 </t>
  </si>
  <si>
    <t>MOVIMENTO DE TERRA</t>
  </si>
  <si>
    <t xml:space="preserve"> 2.1 </t>
  </si>
  <si>
    <t xml:space="preserve"> 98524 </t>
  </si>
  <si>
    <t>LIMPEZA MANUAL DE VEGETAÇÃO EM TERRENO COM ENXADA. AF_03/2024</t>
  </si>
  <si>
    <t xml:space="preserve"> 2.2 </t>
  </si>
  <si>
    <t xml:space="preserve"> 102276 </t>
  </si>
  <si>
    <t>ESCAVAÇÃO MECANIZADA DE VALA COM PROF. ATÉ 1,5 M (MÉDIA MONTANTE E JUSANTE/UMA COMPOSIÇÃO POR TRECHO), ESCAVADEIRA (0,8 M3), LARG. MENOR QUE 1,5 M, EM SOLO DE 1A CATEGORIA, EM LOCAIS COM ALTO NÍVEL DE INTERFERÊNCIA. AF_02/2021</t>
  </si>
  <si>
    <t xml:space="preserve"> 2.3 </t>
  </si>
  <si>
    <t xml:space="preserve"> 93382 </t>
  </si>
  <si>
    <t>REATERRO MANUAL DE VALAS, COM COMPACTADOR DE SOLOS DE PERCUSSÃO. AF_08/2023</t>
  </si>
  <si>
    <t xml:space="preserve"> 2.4 </t>
  </si>
  <si>
    <t xml:space="preserve"> 100574 </t>
  </si>
  <si>
    <t xml:space="preserve"> 2.5 </t>
  </si>
  <si>
    <t xml:space="preserve"> 94327 </t>
  </si>
  <si>
    <t>ATERRO MECANIZADO DE VALA COM ESCAVADEIRA HIDRÁULICA (CAPACIDADE DA CAÇAMBA: 0,8 M³/POTÊNCIA: 111 HP), LARGURA ATÉ 2,5 M, PROFUNDIDADE ATÉ 1,5 M, COM AREIA PARA ATERRO. AF_08/2023</t>
  </si>
  <si>
    <t xml:space="preserve"> 2.6 </t>
  </si>
  <si>
    <t xml:space="preserve"> 101616 </t>
  </si>
  <si>
    <t xml:space="preserve"> 2.8 </t>
  </si>
  <si>
    <t xml:space="preserve"> 103800 </t>
  </si>
  <si>
    <t>PEDRA ARGAMASSADA COM CIMENTO E AREIA 1:3, 40% DE ARGAMASSA EM VOLUME - AREIA E PEDRA DE MÃO COMERCIAIS - FORNECIMENTO E ASSENTAMENTO. AF_08/2022</t>
  </si>
  <si>
    <t xml:space="preserve"> 2.9 </t>
  </si>
  <si>
    <t xml:space="preserve"> 96620 </t>
  </si>
  <si>
    <t>LASTRO DE CONCRETO MAGRO, APLICADO EM PISOS, LAJES SOBRE SOLO OU RADIERS. AF_01/2024</t>
  </si>
  <si>
    <t xml:space="preserve"> 3 </t>
  </si>
  <si>
    <t>ESTRUTURAS DE CONCERTO E DRENAGEM</t>
  </si>
  <si>
    <t xml:space="preserve"> 3.1 </t>
  </si>
  <si>
    <t xml:space="preserve"> 92448 </t>
  </si>
  <si>
    <t>MONTAGEM E DESMONTAGEM DE FÔRMA DE VIGA, ESCORAMENTO COM PONTALETE DE MADEIRA, PÉ-DIREITO SIMPLES, EM MADEIRA SERRADA, 4 UTILIZAÇÕES. AF_09/2020</t>
  </si>
  <si>
    <t xml:space="preserve"> 3.2 </t>
  </si>
  <si>
    <t xml:space="preserve"> 92760 </t>
  </si>
  <si>
    <t>ARMAÇÃO DE PILAR OU VIGA DE ESTRUTURA CONVENCIONAL DE CONCRETO ARMADO UTILIZANDO AÇO CA-50 DE 6,3 MM - MONTAGEM. AF_06/2022</t>
  </si>
  <si>
    <t>KG</t>
  </si>
  <si>
    <t xml:space="preserve"> 3.3 </t>
  </si>
  <si>
    <t xml:space="preserve"> 92762 </t>
  </si>
  <si>
    <t>ARMAÇÃO DE PILAR OU VIGA DE ESTRUTURA CONVENCIONAL DE CONCRETO ARMADO UTILIZANDO AÇO CA-50 DE 10,0 MM - MONTAGEM. AF_06/2022</t>
  </si>
  <si>
    <t xml:space="preserve"> 3.4 </t>
  </si>
  <si>
    <t xml:space="preserve"> 92769 </t>
  </si>
  <si>
    <t>ARMAÇÃO DE LAJE DE ESTRUTURA CONVENCIONAL DE CONCRETO ARMADO UTILIZANDO AÇO CA-50 DE 6,3 MM - MONTAGEM. AF_06/2022</t>
  </si>
  <si>
    <t xml:space="preserve"> 3.5 </t>
  </si>
  <si>
    <t xml:space="preserve"> 92771 </t>
  </si>
  <si>
    <t>ARMAÇÃO DE LAJE DE ESTRUTURA CONVENCIONAL DE CONCRETO ARMADO UTILIZANDO AÇO CA-50 DE 10,0 MM - MONTAGEM. AF_06/2022</t>
  </si>
  <si>
    <t xml:space="preserve"> 3.6 </t>
  </si>
  <si>
    <t xml:space="preserve"> 96557 </t>
  </si>
  <si>
    <t>CONCRETAGEM DE BLOCO DE COROAMENTO OU VIGA BALDRAME, FCK 30 MPA, COM USO DE BOMBA - LANÇAMENTO, ADENSAMENTO E ACABAMENTO. AF_01/2024</t>
  </si>
  <si>
    <t xml:space="preserve"> 3.7 </t>
  </si>
  <si>
    <t xml:space="preserve"> C23. </t>
  </si>
  <si>
    <t>Próprio</t>
  </si>
  <si>
    <t>MONTAGEM E INSTALAÇÃO BALIZA EM TUBO DE PVC COM CONCRETO NA ARMADO</t>
  </si>
  <si>
    <t xml:space="preserve"> 3.8 </t>
  </si>
  <si>
    <t xml:space="preserve"> 92226 </t>
  </si>
  <si>
    <t>TUBO DE CONCRETO PARA REDES COLETORAS DE ÁGUAS PLUVIAIS, DIÂMETRO DE 1000 MM, JUNTA RÍGIDA, INSTALADO EM LOCAL COM ALTO NÍVEL DE INTERFERÊNCIAS - FORNECIMENTO E ASSENTAMENTO. AF_03/2024</t>
  </si>
  <si>
    <t xml:space="preserve"> 3.9 </t>
  </si>
  <si>
    <t xml:space="preserve"> C3732 </t>
  </si>
  <si>
    <t>JUNTA DE DILATAÇÃO À BASE DE MASTIQUE (1.00 x 1.00cm)</t>
  </si>
  <si>
    <t xml:space="preserve"> 4 </t>
  </si>
  <si>
    <t>SERVIÇOS FINAIS</t>
  </si>
  <si>
    <t xml:space="preserve"> 4.1 </t>
  </si>
  <si>
    <t xml:space="preserve"> 99811 </t>
  </si>
  <si>
    <t>LIMPEZA DE CONTRAPISO COM VASSOURA A SECO. AF_04/2019</t>
  </si>
  <si>
    <t xml:space="preserve"> 4.2 </t>
  </si>
  <si>
    <t xml:space="preserve"> 101203 </t>
  </si>
  <si>
    <t xml:space="preserve"> 4.3 </t>
  </si>
  <si>
    <t xml:space="preserve"> 97053 </t>
  </si>
  <si>
    <t xml:space="preserve">SINAPI Março 2023 Desonerado / Tabela 028 - SEINFRA </t>
  </si>
  <si>
    <t>SITIO NOGUEIRA</t>
  </si>
  <si>
    <t>CONSTRUÇÃO DE UMA PASSAGEM MOLHADA LOCALIZADA NO SITIO NOGUEIRA, ZONA RURAL DE VERDEJANTE</t>
  </si>
  <si>
    <t>PESO (%)</t>
  </si>
  <si>
    <t>VALOR TOTAL</t>
  </si>
  <si>
    <t>SETECENTOS MIL E NOVENTA E DOIS REAIS, E VINTE E TRES CENTAVOS</t>
  </si>
  <si>
    <t>Cronograma Físico e Financeiro</t>
  </si>
  <si>
    <t>Total Por Etapa</t>
  </si>
  <si>
    <t>100,00%
27.491,32</t>
  </si>
  <si>
    <t/>
  </si>
  <si>
    <t>100,00%
194.316,69</t>
  </si>
  <si>
    <t>100,00%
464.844,07</t>
  </si>
  <si>
    <t>50,00%
232.422,04</t>
  </si>
  <si>
    <t>100,00%
13.440,10</t>
  </si>
  <si>
    <t>50,00%
6.720,05</t>
  </si>
  <si>
    <t>Porcentagem</t>
  </si>
  <si>
    <t>3,93%</t>
  </si>
  <si>
    <t>60,95%</t>
  </si>
  <si>
    <t>34,16%</t>
  </si>
  <si>
    <t>0,96%</t>
  </si>
  <si>
    <t>Custo</t>
  </si>
  <si>
    <t>27.491,32</t>
  </si>
  <si>
    <t>426.738,73</t>
  </si>
  <si>
    <t>239.142,09</t>
  </si>
  <si>
    <t>6.720,05</t>
  </si>
  <si>
    <t>Porcentagem Acumulado</t>
  </si>
  <si>
    <t>64,88%</t>
  </si>
  <si>
    <t>99,04%</t>
  </si>
  <si>
    <t>100,0%</t>
  </si>
  <si>
    <t>Custo Acumulado</t>
  </si>
  <si>
    <t>454.230,04</t>
  </si>
  <si>
    <t>693.372,13</t>
  </si>
  <si>
    <t>OBRA: CONSTRUÇÃO DE UMA PASSAGEM MOLHADA LOCALIZADA NO SITIO NOGUEIRA, ZONA RURAL DE VERDEJANTE</t>
  </si>
  <si>
    <t>MÊS 1</t>
  </si>
  <si>
    <t>MÊS 2</t>
  </si>
  <si>
    <t>MÊS 3</t>
  </si>
  <si>
    <t>MÊS 4</t>
  </si>
  <si>
    <t>Composições Principais</t>
  </si>
  <si>
    <t>Tipo</t>
  </si>
  <si>
    <t>Composição</t>
  </si>
  <si>
    <t>PAVI - PAVIMENTAÇÃO</t>
  </si>
  <si>
    <t>Composição Auxiliar</t>
  </si>
  <si>
    <t xml:space="preserve"> 102234 </t>
  </si>
  <si>
    <t>PINTURA IMUNIZANTE PARA MADEIRA, 2 DEMÃOS. AF_01/2021</t>
  </si>
  <si>
    <t>PINT - PINTURAS</t>
  </si>
  <si>
    <t xml:space="preserve"> 88262 </t>
  </si>
  <si>
    <t>CARPINTEIRO DE FORMAS COM ENCARGOS COMPLEMENTARES</t>
  </si>
  <si>
    <t>SEDI - SERVIÇOS DIVERSOS</t>
  </si>
  <si>
    <t>H</t>
  </si>
  <si>
    <t xml:space="preserve"> 88316 </t>
  </si>
  <si>
    <t>SERVENTE COM ENCARGOS COMPLEMENTARES</t>
  </si>
  <si>
    <t>Insumo</t>
  </si>
  <si>
    <t xml:space="preserve"> 00004509 </t>
  </si>
  <si>
    <t>SARRAFO *2,5 X 10* CM EM PINUS, MISTA OU EQUIVALENTE DA REGIAO - BRUTA</t>
  </si>
  <si>
    <t>Material</t>
  </si>
  <si>
    <t xml:space="preserve"> 00004813 </t>
  </si>
  <si>
    <t>PLACA DE OBRA (PARA CONSTRUCAO CIVIL) EM CHAPA GALVANIZADA *N. 22*, ADESIVADA, DE *2,4 X 1,2* M (SEM POSTES PARA FIXACAO)</t>
  </si>
  <si>
    <t xml:space="preserve"> 00005065 </t>
  </si>
  <si>
    <t>PREGO DE ACO POLIDO COM CABECA 10 X 10 (7/8 X 17)</t>
  </si>
  <si>
    <t xml:space="preserve"> 00005069 </t>
  </si>
  <si>
    <t>PREGO DE ACO POLIDO COM CABECA 17 X 27 (2 1/2 X 11)</t>
  </si>
  <si>
    <t>MO sem LS =&gt;</t>
  </si>
  <si>
    <t>LS =&gt;</t>
  </si>
  <si>
    <t>MO com LS =&gt;</t>
  </si>
  <si>
    <t>Valor do BDI =&gt;</t>
  </si>
  <si>
    <t>Valor com BDI =&gt;</t>
  </si>
  <si>
    <t>CANT - CANTEIRO DE OBRAS</t>
  </si>
  <si>
    <t xml:space="preserve"> 101165 </t>
  </si>
  <si>
    <t>ALVENARIA DE EMBASAMENTO COM BLOCO ESTRUTURAL DE CONCRETO, DE 14X19X29CM E ARGAMASSA DE ASSENTAMENTO COM PREPARO EM BETONEIRA. AF_05/2020</t>
  </si>
  <si>
    <t>FUES - FUNDAÇÕES E ESTRUTURAS</t>
  </si>
  <si>
    <t xml:space="preserve"> 88489 </t>
  </si>
  <si>
    <t>PINTURA LÁTEX ACRÍLICA PREMIUM, APLICAÇÃO MANUAL EM PAREDES, DUAS DEMÃOS. AF_04/2023</t>
  </si>
  <si>
    <t xml:space="preserve"> 91170 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</si>
  <si>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</si>
  <si>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INHI - INSTALAÇÕES HIDROS SANITÁRIAS</t>
  </si>
  <si>
    <t xml:space="preserve"> 91173 </t>
  </si>
  <si>
    <t>FIXAÇÃO DE TUBOS VERTICAIS DE PVC ÁGUA, PVC ESGOTO, PVC ÁGUA PLUVIAL, CPVC, PPR, COBRE OU AÇO, DIÂMETROS MENORES OU IGUAIS A 40 MM, COM ABRAÇADEIRA METÁLICA RÍGIDA TIPO U PERFIL 1 1/4", FIXADA EM PERFILADO EM PAREDE. AF_09/2023_PS</t>
  </si>
  <si>
    <t xml:space="preserve"> 91341 </t>
  </si>
  <si>
    <t>PORTA EM ALUMÍNIO DE ABRIR TIPO VENEZIANA COM GUARNIÇÃO, FIXAÇÃO COM PARAFUSOS - FORNECIMENTO E INSTALAÇÃO. AF_12/2019</t>
  </si>
  <si>
    <t>ESQV - ESQUADRIAS/FERRAGENS/VIDROS</t>
  </si>
  <si>
    <t xml:space="preserve"> 91852 </t>
  </si>
  <si>
    <t>ELETRODUTO FLEXÍVEL CORRUGADO, PVC, DN 20 MM (1/2"), PARA CIRCUITOS TERMINAIS, INSTALADO EM PAREDE - FORNECIMENTO E INSTALAÇÃO. AF_03/2023</t>
  </si>
  <si>
    <t>INEL - INSTALAÇÃO ELÉTRICA/ELETRIFICAÇÃO E ILUMINAÇÃO EXTERNA</t>
  </si>
  <si>
    <t xml:space="preserve"> 91862 </t>
  </si>
  <si>
    <t>ELETRODUTO RÍGIDO ROSCÁVEL, PVC, DN 20 MM (1/2"), PARA CIRCUITOS TERMINAIS, INSTALADO EM FORRO - FORNECIMENTO E INSTALAÇÃO. AF_03/2023</t>
  </si>
  <si>
    <t xml:space="preserve"> 91870 </t>
  </si>
  <si>
    <t>ELETRODUTO RÍGIDO ROSCÁVEL, PVC, DN 20 MM (1/2"), PARA CIRCUITOS TERMINAIS, INSTALADO EM PAREDE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</si>
  <si>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</si>
  <si>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</si>
  <si>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92023 </t>
  </si>
  <si>
    <t>INTERRUPTOR SIMPLES (1 MÓDULO) COM 1 TOMADA DE EMBUTIR 2P+T 10 A, INCLUINDO SUPORTE E PLACA - FORNECIMENTO E INSTALAÇÃO. AF_03/2023</t>
  </si>
  <si>
    <t>UN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</si>
  <si>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</si>
  <si>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</si>
  <si>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>COBE - COBERTURA</t>
  </si>
  <si>
    <t xml:space="preserve"> 93358 </t>
  </si>
  <si>
    <t>ESCAVAÇÃO MANUAL DE VALA COM PROFUNDIDADE MENOR OU IGUAL A 1,30 M. AF_02/2021</t>
  </si>
  <si>
    <t>MOVT - MOVIMENTO DE TERRA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</si>
  <si>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</si>
  <si>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</si>
  <si>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</si>
  <si>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</si>
  <si>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 xml:space="preserve"> 95240 </t>
  </si>
  <si>
    <t>LASTRO DE CONCRETO MAGRO, APLICADO EM PISOS, LAJES SOBRE SOLO OU RADIERS, ESPESSURA DE 3 CM. AF_01/2024</t>
  </si>
  <si>
    <t xml:space="preserve"> 95241 </t>
  </si>
  <si>
    <t>LASTRO DE CONCRETO MAGRO, APLICADO EM PISOS, LAJES SOBRE SOLO OU RADIERS, ESPESSURA DE 5 CM. AF_01/2024</t>
  </si>
  <si>
    <t xml:space="preserve"> 95805 </t>
  </si>
  <si>
    <t>CONDULETE DE PVC, TIPO B, PARA ELETRODUTO DE PVC SOLDÁVEL DN 25 MM (3/4''), APARENTE - FORNECIMENTO E INSTALAÇÃO. AF_10/2022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</si>
  <si>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</si>
  <si>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</si>
  <si>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98441 </t>
  </si>
  <si>
    <t>PAREDE DE MADEIRA COMPENSADA PARA CONSTRUÇÃO TEMPORÁRIA EM CHAPA SIMPLES, EXTERNA, SEM VÃO. AF_03/2024</t>
  </si>
  <si>
    <t xml:space="preserve"> 98445 </t>
  </si>
  <si>
    <t>PAREDE DE MADEIRA COMPENSADA PARA CONSTRUÇÃO TEMPORÁRIA EM CHAPA SIMPLES, EXTERNA, COM ÁREA LÍQUIDA MAIOR OU IGUAL A 6 M², COM VÃO. AF_03/2024</t>
  </si>
  <si>
    <t xml:space="preserve"> 98446 </t>
  </si>
  <si>
    <t>PAREDE DE MADEIRA COMPENSADA PARA CONSTRUÇÃO TEMPORÁRIA EM CHAPA SIMPLES, EXTERNA, COM ÁREA LÍQUIDA MENOR QUE 6 M², COM VÃO. AF_03/2024</t>
  </si>
  <si>
    <t xml:space="preserve"> 98442 </t>
  </si>
  <si>
    <t>PAREDE DE MADEIRA COMPENSADA PARA CONSTRUÇÃO TEMPORÁRIA EM CHAPA SIMPLES, EXTERNA, COM ÁREA LÍQUIDA MENOR QUE 6 M², SEM VÃO. AF_05/2018</t>
  </si>
  <si>
    <t xml:space="preserve"> 00011455 </t>
  </si>
  <si>
    <t>FERROLHO COM FECHO / TRINCO REDONDO, EM ACO GALVANIZADO / ZINCADO, DE SOBREPOR, COM COMPRIMENTO DE 8" E ESPESSURA MINIMA DA CHAPA DE 1,50 MM</t>
  </si>
  <si>
    <t>SERT - SERVIÇOS TÉCNICOS</t>
  </si>
  <si>
    <t xml:space="preserve"> 88239 </t>
  </si>
  <si>
    <t>AJUDANTE DE CARPINTEIRO COM ENCARGOS COMPLEMENTARES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</si>
  <si>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</si>
  <si>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</si>
  <si>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</si>
  <si>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</si>
  <si>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 xml:space="preserve"> 91693 </t>
  </si>
  <si>
    <t>SERRA CIRCULAR DE BANCADA COM MOTOR ELÉTRICO POTÊNCIA DE 5HP, COM COIFA PARA DISCO 10" - CHI DIURNO. AF_08/2015</t>
  </si>
  <si>
    <t>CHI</t>
  </si>
  <si>
    <t xml:space="preserve"> 94974 </t>
  </si>
  <si>
    <t>CONCRETO MAGRO PARA LASTRO, TRAÇO 1:4,5:4,5 (EM MASSA SECA DE CIMENTO/ AREIA MÉDIA/ BRITA 1) - PREPARO MANUAL. AF_05/2021</t>
  </si>
  <si>
    <t xml:space="preserve"> 00004417 </t>
  </si>
  <si>
    <t>SARRAFO NAO APARELHADO *2,5 X 7* CM, EM MACARANDUBA/MASSARANDUBA, ANGELIM, PEROBA-ROSA OU EQUIVALENTE DA REGIAO - BRUTA</t>
  </si>
  <si>
    <t xml:space="preserve"> 00004433 </t>
  </si>
  <si>
    <t>CAIBRO NAO APARELHADO *6 X 6* CM, EM MACARANDUBA/MASSARANDUBA, ANGELIM OU EQUIVALENTE DA REGIAO - BRUTA</t>
  </si>
  <si>
    <t xml:space="preserve"> 00005068 </t>
  </si>
  <si>
    <t>PREGO DE ACO POLIDO COM CABECA 17 X 21 (2 X 11)</t>
  </si>
  <si>
    <t xml:space="preserve"> 00007356 </t>
  </si>
  <si>
    <t>TINTA LATEX ACRILICA PREMIUM, COR BRANCO FOSCO</t>
  </si>
  <si>
    <t xml:space="preserve"> 00010567 </t>
  </si>
  <si>
    <t>TABUA *2,5 X 23* CM EM PINUS, MISTA OU EQUIVALENTE DA REGIAO - BRUTA</t>
  </si>
  <si>
    <t>URBA - URBANIZAÇÃO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</si>
  <si>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</si>
  <si>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</si>
  <si>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</si>
  <si>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</si>
  <si>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</si>
  <si>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</si>
  <si>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</si>
  <si>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</si>
  <si>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91533 </t>
  </si>
  <si>
    <t>COMPACTADOR DE SOLOS DE PERCUSSÃO (SOQUETE) COM MOTOR A GASOLINA 4 TEMPOS, POTÊNCIA 4 CV - CHP DIURNO. AF_08/2015</t>
  </si>
  <si>
    <t xml:space="preserve"> 5851 </t>
  </si>
  <si>
    <t>TRATOR DE ESTEIRAS, POTÊNCIA 150 HP, PESO OPERACIONAL 16,7 T, COM RODA MOTRIZ ELEVADA E LÂMINA 3,18 M3 - CHP DIURNO. AF_06/2014</t>
  </si>
  <si>
    <t xml:space="preserve"> 5853 </t>
  </si>
  <si>
    <t>TRATOR DE ESTEIRAS, POTÊNCIA 150 HP, PESO OPERACIONAL 16,7 T, COM RODA MOTRIZ ELEVADA E LÂMINA 3,18 M3 - CHI DIURNO. AF_06/2014</t>
  </si>
  <si>
    <t xml:space="preserve"> 00000368 </t>
  </si>
  <si>
    <t>AREIA PARA ATERRO - POSTO JAZIDA/FORNECEDOR (RETIRADO NA JAZIDA, SEM TRANSPORTE)</t>
  </si>
  <si>
    <t xml:space="preserve"> 88309 </t>
  </si>
  <si>
    <t>PEDREIRO COM ENCARGOS COMPLEMENTARES</t>
  </si>
  <si>
    <t xml:space="preserve"> 91534 </t>
  </si>
  <si>
    <t>COMPACTADOR DE SOLOS DE PERCUSSÃO (SOQUETE) COM MOTOR A GASOLINA 4 TEMPOS, POTÊNCIA 4 CV - CHI DIURNO. AF_08/2015</t>
  </si>
  <si>
    <t xml:space="preserve"> 88629 </t>
  </si>
  <si>
    <t>ARGAMASSA TRAÇO 1:3 (EM VOLUME DE CIMENTO E AREIA MÉDIA ÚMIDA), PREPARO MANUAL. AF_08/2019</t>
  </si>
  <si>
    <t xml:space="preserve"> 00004730 </t>
  </si>
  <si>
    <t>PEDRA DE MAO OU PEDRA RACHAO PARA ARRIMO/FUNDACAO (POSTO PEDREIRA/FORNECEDOR, SEM FRETE)</t>
  </si>
  <si>
    <t xml:space="preserve"> 94968 </t>
  </si>
  <si>
    <t>CONCRETO MAGRO PARA LASTRO, TRAÇO 1:4,5:4,5 (EM MASSA SECA DE CIMENTO/ AREIA MÉDIA/ BRITA 1) - PREPARO MECÂNICO COM BETONEIRA 600 L. AF_05/2021</t>
  </si>
  <si>
    <t xml:space="preserve"> 92270 </t>
  </si>
  <si>
    <t>FABRICAÇÃO DE FÔRMA PARA VIGAS, COM MADEIRA SERRADA, E = 25 MM. AF_09/2020</t>
  </si>
  <si>
    <t xml:space="preserve"> 92273 </t>
  </si>
  <si>
    <t>FABRICAÇÃO DE ESCORAS DO TIPO PONTALETE, EM MADEIRA, PARA PÉ-DIREITO SIMPLES. AF_09/2020</t>
  </si>
  <si>
    <t xml:space="preserve"> 00002692 </t>
  </si>
  <si>
    <t>DESMOLDANTE PROTETOR PARA FORMAS DE MADEIRA, DE BASE OLEOSA EMULSIONADA EM AGUA</t>
  </si>
  <si>
    <t xml:space="preserve"> 00006193 </t>
  </si>
  <si>
    <t>TABUA NAO APARELHADA *2,5 X 20* CM, EM MACARANDUBA/MASSARANDUBA, ANGELIM OU EQUIVALENTE DA REGIAO - BRUTA</t>
  </si>
  <si>
    <t xml:space="preserve"> 00040304 </t>
  </si>
  <si>
    <t>PREGO DE ACO POLIDO COM CABECA DUPLA 17 X 27 (2 1/2 X 11)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</si>
  <si>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</si>
  <si>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</si>
  <si>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</si>
  <si>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</si>
  <si>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92801 </t>
  </si>
  <si>
    <t>CORTE E DOBRA DE AÇO CA-50, DIÂMETRO DE 6,3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</si>
  <si>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</si>
  <si>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</si>
  <si>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</si>
  <si>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</si>
  <si>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92803 </t>
  </si>
  <si>
    <t>CORTE E DOBRA DE AÇO CA-50, DIÂMETRO DE 10,0 MM. AF_06/2022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</si>
  <si>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</si>
  <si>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</si>
  <si>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</si>
  <si>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</si>
  <si>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00001525 </t>
  </si>
  <si>
    <t>CONCRETO USINADO BOMBEAVEL, CLASSE DE RESISTENCIA C30, BRITA 0 E 1, SLUMP = 100 +/- 20 MM, COM BOMBEAMENTO (DISPONIBILIZACAO DE BOMBA), SEM O LANCAMENTO (NBR 8953)</t>
  </si>
  <si>
    <t>ASTU - ASSENTAMENTO DE TUBOS E PECAS</t>
  </si>
  <si>
    <t xml:space="preserve"> 00009836 </t>
  </si>
  <si>
    <t>TUBO PVC  SERIE NORMAL, DN 100 MM, PARA ESGOTO  PREDIAL (NBR 5688)</t>
  </si>
  <si>
    <t xml:space="preserve"> 00042407 </t>
  </si>
  <si>
    <t>TRELICA NERVURADA (ESPACADOR), ALTURA = 120,0 MM, DIAMETRO DOS BANZOS INFERIORES E SUPERIOR = 6,0 MM, DIAMETRO DA DIAGONAL = 4,2 MM</t>
  </si>
  <si>
    <t xml:space="preserve"> 88246 </t>
  </si>
  <si>
    <t>ASSENTADOR DE TUBOS COM ENCARGOS COMPLEMENTARES</t>
  </si>
  <si>
    <t xml:space="preserve"> 00007753 </t>
  </si>
  <si>
    <t>TUBO DE CONCRETO ARMADO PARA AGUAS PLUVIAIS, CLASSE PA-1, COM ENCAIXE PONTA E BOLSA, DIAMETRO NOMINAL DE 1000 MM</t>
  </si>
  <si>
    <t>JUNTA DE DILATAÇÃO</t>
  </si>
  <si>
    <t xml:space="preserve"> I2391 </t>
  </si>
  <si>
    <t>PEDREIRO</t>
  </si>
  <si>
    <t>Mão de Obra</t>
  </si>
  <si>
    <t xml:space="preserve"> I6804 </t>
  </si>
  <si>
    <t>MASTIQUE ELASTICO A BASE DE POLIURETANO NA COR CINZA - UNIPLAC 400ml</t>
  </si>
  <si>
    <t xml:space="preserve"> 00000346 </t>
  </si>
  <si>
    <t>ARAME DE ACO OVALADO 15 X 17 ( 45,7 KG, 700 KGF), ROLO 1000 M</t>
  </si>
  <si>
    <t xml:space="preserve"> 00005076 </t>
  </si>
  <si>
    <t>GRAMPO DE ACO POLIDO 1 " X 9</t>
  </si>
  <si>
    <t xml:space="preserve"> 00021138 </t>
  </si>
  <si>
    <t>MOURAO ROLICO DE MADEIRA TRATADA, D = 8 A 11 CM, H = 2,20 M, EM EUCALIPTO OU EQUIVALENTE DA REGIAO (PARA CERCA)</t>
  </si>
  <si>
    <t xml:space="preserve"> 00034498 </t>
  </si>
  <si>
    <t>CONE DE SINALIZACAO EM PVC FLEXIVEL, H = 70 / 76 CM (NBR 15071)</t>
  </si>
  <si>
    <t xml:space="preserve"> 00042015 </t>
  </si>
  <si>
    <t>FITA PLASTICA ZEBRADA PARA DEMARCACAO DE AREAS, LARGURA = 7 CM, SEM ADESIVO (COLETADO CAIXA)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</si>
</sst>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R$&quot;\ #,##0.00"/>
    <numFmt numFmtId="181" formatCode="_(* #,##0.00_);_(* \(#,##0.00\);_(* \-??_);_(@_)"/>
    <numFmt numFmtId="183" formatCode="0.00000"/>
    <numFmt numFmtId="184" formatCode="0.0000"/>
    <numFmt numFmtId="185" formatCode="#,##0.00\ %"/>
    <numFmt numFmtId="186" formatCode="#,##0.000000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Times New Roman"/>
      <family val="1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2"/>
    </font>
    <font>
      <b/>
      <sz val="12"/>
      <color rgb="FF000000"/>
      <name val="Arial"/>
      <family val="1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3FBD1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/>
      <right/>
      <top style="thin">
        <color indexed="64"/>
      </top>
      <bottom style="thick">
        <color rgb="FFFF5500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indexed="64"/>
      </bottom>
      <diagonal/>
    </border>
  </borders>
  <cellStyleXfs count="1702">
    <xf numFmtId="0" fontId="0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165" fontId="19" fillId="0" borderId="0" applyBorder="0" applyProtection="0"/>
    <xf numFmtId="165" fontId="19" fillId="0" borderId="0" applyBorder="0" applyProtection="0"/>
    <xf numFmtId="0" fontId="11" fillId="0" borderId="0"/>
    <xf numFmtId="0" fontId="19" fillId="0" borderId="0" applyNumberFormat="0" applyBorder="0" applyProtection="0"/>
    <xf numFmtId="0" fontId="20" fillId="0" borderId="0" applyNumberFormat="0" applyBorder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8" fillId="0" borderId="0"/>
    <xf numFmtId="0" fontId="8" fillId="0" borderId="0"/>
    <xf numFmtId="0" fontId="22" fillId="0" borderId="0"/>
    <xf numFmtId="0" fontId="18" fillId="0" borderId="0"/>
    <xf numFmtId="0" fontId="8" fillId="0" borderId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8" fillId="0" borderId="0" applyFont="0" applyFill="0" applyBorder="0" applyAlignment="0" applyProtection="0"/>
    <xf numFmtId="165" fontId="19" fillId="0" borderId="0" applyBorder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168" fontId="8" fillId="0" borderId="0" applyFont="0" applyFill="0" applyBorder="0" applyAlignment="0" applyProtection="0"/>
    <xf numFmtId="169" fontId="25" fillId="0" borderId="0">
      <protection locked="0"/>
    </xf>
    <xf numFmtId="0" fontId="9" fillId="6" borderId="16" applyFill="0" applyBorder="0" applyAlignment="0" applyProtection="0">
      <alignment vertical="center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1" fillId="0" borderId="0"/>
    <xf numFmtId="173" fontId="25" fillId="0" borderId="0">
      <protection locked="0"/>
    </xf>
    <xf numFmtId="173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4" fillId="2" borderId="0" applyNumberFormat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14" fillId="7" borderId="1" applyNumberFormat="0" applyBorder="0" applyAlignment="0" applyProtection="0"/>
    <xf numFmtId="0" fontId="8" fillId="0" borderId="0">
      <alignment horizontal="centerContinuous" vertical="justify"/>
    </xf>
    <xf numFmtId="0" fontId="29" fillId="0" borderId="0" applyAlignment="0">
      <alignment horizontal="center"/>
    </xf>
    <xf numFmtId="44" fontId="12" fillId="0" borderId="0" applyFont="0" applyFill="0" applyBorder="0" applyAlignment="0" applyProtection="0"/>
    <xf numFmtId="174" fontId="3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horizontal="left" vertical="center" indent="12"/>
    </xf>
    <xf numFmtId="0" fontId="14" fillId="0" borderId="16" applyBorder="0">
      <alignment horizontal="left" vertical="center" wrapText="1" indent="2"/>
      <protection locked="0"/>
    </xf>
    <xf numFmtId="0" fontId="14" fillId="0" borderId="16" applyBorder="0">
      <alignment horizontal="left" vertical="center" wrapText="1" indent="3"/>
      <protection locked="0"/>
    </xf>
    <xf numFmtId="10" fontId="8" fillId="0" borderId="0" applyFont="0" applyFill="0" applyBorder="0" applyAlignment="0" applyProtection="0"/>
    <xf numFmtId="175" fontId="25" fillId="0" borderId="0">
      <protection locked="0"/>
    </xf>
    <xf numFmtId="175" fontId="25" fillId="0" borderId="0">
      <protection locked="0"/>
    </xf>
    <xf numFmtId="176" fontId="25" fillId="0" borderId="0">
      <protection locked="0"/>
    </xf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3" fillId="0" borderId="0">
      <protection locked="0"/>
    </xf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horizontal="centerContinuous" vertical="justify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1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horizontal="centerContinuous" vertical="justify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0"/>
  </cellStyleXfs>
  <cellXfs count="362">
    <xf numFmtId="0" fontId="0" fillId="0" borderId="0" xfId="0"/>
    <xf numFmtId="0" fontId="37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0" fontId="20" fillId="0" borderId="1" xfId="0" applyNumberFormat="1" applyFont="1" applyBorder="1" applyAlignment="1">
      <alignment horizontal="right" vertical="top" shrinkToFit="1"/>
    </xf>
    <xf numFmtId="0" fontId="9" fillId="3" borderId="1" xfId="0" applyFont="1" applyFill="1" applyBorder="1" applyAlignment="1">
      <alignment horizontal="left" vertical="top" wrapText="1" indent="11"/>
    </xf>
    <xf numFmtId="10" fontId="40" fillId="3" borderId="1" xfId="0" applyNumberFormat="1" applyFont="1" applyFill="1" applyBorder="1" applyAlignment="1">
      <alignment horizontal="right" vertical="top" shrinkToFit="1"/>
    </xf>
    <xf numFmtId="0" fontId="39" fillId="3" borderId="1" xfId="0" applyFont="1" applyFill="1" applyBorder="1" applyAlignment="1">
      <alignment horizontal="center" vertical="top" wrapText="1"/>
    </xf>
    <xf numFmtId="10" fontId="0" fillId="0" borderId="1" xfId="1698" applyNumberFormat="1" applyFont="1" applyBorder="1"/>
    <xf numFmtId="0" fontId="9" fillId="3" borderId="1" xfId="0" applyFont="1" applyFill="1" applyBorder="1" applyAlignment="1">
      <alignment horizontal="left" vertical="top" wrapText="1" indent="3"/>
    </xf>
    <xf numFmtId="0" fontId="9" fillId="3" borderId="1" xfId="0" applyFont="1" applyFill="1" applyBorder="1" applyAlignment="1">
      <alignment horizontal="left" vertical="top" wrapText="1" inden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0" fontId="20" fillId="0" borderId="1" xfId="0" applyNumberFormat="1" applyFont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left" vertical="top" wrapText="1"/>
    </xf>
    <xf numFmtId="0" fontId="41" fillId="3" borderId="1" xfId="0" applyFont="1" applyFill="1" applyBorder="1" applyAlignment="1">
      <alignment horizontal="left" vertical="top" wrapText="1" indent="10"/>
    </xf>
    <xf numFmtId="10" fontId="42" fillId="3" borderId="1" xfId="0" applyNumberFormat="1" applyFont="1" applyFill="1" applyBorder="1" applyAlignment="1">
      <alignment horizontal="right" vertical="top" shrinkToFi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7" fillId="0" borderId="1" xfId="12" applyFont="1" applyBorder="1" applyAlignment="1">
      <alignment horizontal="left" vertical="center" wrapText="1"/>
    </xf>
    <xf numFmtId="0" fontId="7" fillId="4" borderId="1" xfId="12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12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9" fillId="0" borderId="1" xfId="307" applyFont="1" applyBorder="1" applyAlignment="1">
      <alignment horizontal="center" vertical="center"/>
    </xf>
    <xf numFmtId="4" fontId="7" fillId="0" borderId="1" xfId="651" applyNumberFormat="1" applyFont="1" applyFill="1" applyBorder="1" applyAlignment="1">
      <alignment horizontal="center" vertical="center"/>
    </xf>
    <xf numFmtId="4" fontId="7" fillId="4" borderId="1" xfId="651" applyNumberFormat="1" applyFont="1" applyFill="1" applyBorder="1" applyAlignment="1">
      <alignment horizontal="center" vertical="center"/>
    </xf>
    <xf numFmtId="0" fontId="9" fillId="0" borderId="1" xfId="1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5" xfId="307" applyFont="1" applyBorder="1" applyAlignment="1">
      <alignment horizontal="center" vertical="center" wrapText="1"/>
    </xf>
    <xf numFmtId="0" fontId="7" fillId="4" borderId="15" xfId="12" applyFont="1" applyFill="1" applyBorder="1" applyAlignment="1">
      <alignment vertical="center"/>
    </xf>
    <xf numFmtId="0" fontId="9" fillId="0" borderId="1" xfId="1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4" borderId="1" xfId="12" applyFont="1" applyFill="1" applyBorder="1" applyAlignment="1">
      <alignment horizontal="center" vertical="center"/>
    </xf>
    <xf numFmtId="0" fontId="9" fillId="4" borderId="15" xfId="12" applyFont="1" applyFill="1" applyBorder="1" applyAlignment="1">
      <alignment horizontal="center"/>
    </xf>
    <xf numFmtId="0" fontId="9" fillId="4" borderId="1" xfId="12" applyFont="1" applyFill="1" applyBorder="1" applyAlignment="1">
      <alignment horizontal="center"/>
    </xf>
    <xf numFmtId="0" fontId="9" fillId="4" borderId="15" xfId="12" applyFont="1" applyFill="1" applyBorder="1" applyAlignment="1">
      <alignment vertical="center"/>
    </xf>
    <xf numFmtId="9" fontId="7" fillId="4" borderId="1" xfId="1698" applyFont="1" applyFill="1" applyBorder="1" applyAlignment="1">
      <alignment horizontal="center" vertical="center"/>
    </xf>
    <xf numFmtId="4" fontId="9" fillId="0" borderId="1" xfId="31" applyNumberFormat="1" applyFont="1" applyFill="1" applyBorder="1" applyAlignment="1">
      <alignment horizontal="center" vertical="center"/>
    </xf>
    <xf numFmtId="0" fontId="36" fillId="0" borderId="0" xfId="0" applyFont="1"/>
    <xf numFmtId="4" fontId="9" fillId="4" borderId="1" xfId="31" applyNumberFormat="1" applyFont="1" applyFill="1" applyBorder="1" applyAlignment="1">
      <alignment horizontal="center" vertical="center"/>
    </xf>
    <xf numFmtId="179" fontId="9" fillId="4" borderId="1" xfId="31" applyNumberFormat="1" applyFont="1" applyFill="1" applyBorder="1" applyAlignment="1">
      <alignment horizontal="center" vertical="center"/>
    </xf>
    <xf numFmtId="164" fontId="7" fillId="4" borderId="1" xfId="24" applyFont="1" applyFill="1" applyBorder="1" applyAlignment="1">
      <alignment horizontal="center" vertical="center"/>
    </xf>
    <xf numFmtId="4" fontId="7" fillId="0" borderId="1" xfId="31" applyNumberFormat="1" applyFont="1" applyFill="1" applyBorder="1" applyAlignment="1">
      <alignment horizontal="center" vertical="center"/>
    </xf>
    <xf numFmtId="164" fontId="7" fillId="0" borderId="1" xfId="24" applyFont="1" applyFill="1" applyBorder="1" applyAlignment="1">
      <alignment horizontal="center" vertical="center"/>
    </xf>
    <xf numFmtId="4" fontId="7" fillId="0" borderId="1" xfId="305" applyNumberFormat="1" applyFont="1" applyFill="1" applyBorder="1" applyAlignment="1">
      <alignment horizontal="center" vertical="center"/>
    </xf>
    <xf numFmtId="164" fontId="7" fillId="0" borderId="1" xfId="24" applyFont="1" applyBorder="1" applyAlignment="1">
      <alignment horizontal="center" vertical="center"/>
    </xf>
    <xf numFmtId="164" fontId="9" fillId="0" borderId="1" xfId="24" applyFont="1" applyBorder="1" applyAlignment="1">
      <alignment horizontal="center" vertical="center"/>
    </xf>
    <xf numFmtId="164" fontId="0" fillId="0" borderId="0" xfId="24" applyFont="1" applyAlignment="1">
      <alignment horizontal="center" vertical="center"/>
    </xf>
    <xf numFmtId="164" fontId="7" fillId="3" borderId="20" xfId="24" applyFont="1" applyFill="1" applyBorder="1" applyAlignment="1">
      <alignment horizontal="center" vertical="center"/>
    </xf>
    <xf numFmtId="164" fontId="9" fillId="4" borderId="1" xfId="24" applyFont="1" applyFill="1" applyBorder="1" applyAlignment="1">
      <alignment horizontal="center" vertical="center"/>
    </xf>
    <xf numFmtId="9" fontId="9" fillId="4" borderId="1" xfId="1698" applyFont="1" applyFill="1" applyBorder="1" applyAlignment="1">
      <alignment horizontal="center" vertical="center"/>
    </xf>
    <xf numFmtId="0" fontId="7" fillId="4" borderId="1" xfId="12" applyFont="1" applyFill="1" applyBorder="1" applyAlignment="1">
      <alignment horizontal="center" vertical="center"/>
    </xf>
    <xf numFmtId="0" fontId="7" fillId="4" borderId="15" xfId="12" applyFont="1" applyFill="1" applyBorder="1" applyAlignment="1">
      <alignment horizontal="center"/>
    </xf>
    <xf numFmtId="0" fontId="7" fillId="4" borderId="1" xfId="12" applyFont="1" applyFill="1" applyBorder="1" applyAlignment="1">
      <alignment horizontal="center"/>
    </xf>
    <xf numFmtId="4" fontId="7" fillId="4" borderId="1" xfId="31" applyNumberFormat="1" applyFont="1" applyFill="1" applyBorder="1" applyAlignment="1">
      <alignment horizontal="center" vertical="center"/>
    </xf>
    <xf numFmtId="179" fontId="7" fillId="4" borderId="1" xfId="31" applyNumberFormat="1" applyFont="1" applyFill="1" applyBorder="1" applyAlignment="1">
      <alignment horizontal="center" vertical="center"/>
    </xf>
    <xf numFmtId="4" fontId="9" fillId="0" borderId="1" xfId="305" applyNumberFormat="1" applyFont="1" applyFill="1" applyBorder="1" applyAlignment="1">
      <alignment horizontal="center" vertical="center"/>
    </xf>
    <xf numFmtId="0" fontId="37" fillId="4" borderId="0" xfId="0" applyFont="1" applyFill="1"/>
    <xf numFmtId="0" fontId="36" fillId="3" borderId="1" xfId="0" applyFont="1" applyFill="1" applyBorder="1" applyAlignment="1">
      <alignment horizontal="center" vertical="top" wrapText="1"/>
    </xf>
    <xf numFmtId="0" fontId="39" fillId="3" borderId="1" xfId="0" applyFont="1" applyFill="1" applyBorder="1" applyAlignment="1">
      <alignment horizontal="center" vertical="top" wrapText="1"/>
    </xf>
    <xf numFmtId="0" fontId="45" fillId="0" borderId="14" xfId="1699" applyFont="1" applyBorder="1" applyAlignment="1">
      <alignment horizontal="center" vertical="center"/>
    </xf>
    <xf numFmtId="0" fontId="45" fillId="0" borderId="4" xfId="1699" applyFont="1" applyBorder="1" applyAlignment="1">
      <alignment horizontal="center" vertical="center"/>
    </xf>
    <xf numFmtId="0" fontId="45" fillId="0" borderId="13" xfId="1699" applyFont="1" applyBorder="1" applyAlignment="1">
      <alignment horizontal="center" vertical="center"/>
    </xf>
    <xf numFmtId="0" fontId="1" fillId="0" borderId="0" xfId="1699"/>
    <xf numFmtId="0" fontId="45" fillId="0" borderId="10" xfId="1699" applyFont="1" applyBorder="1" applyAlignment="1">
      <alignment horizontal="center" vertical="center"/>
    </xf>
    <xf numFmtId="0" fontId="45" fillId="0" borderId="0" xfId="1699" applyFont="1" applyAlignment="1">
      <alignment horizontal="center" vertical="center"/>
    </xf>
    <xf numFmtId="0" fontId="45" fillId="0" borderId="11" xfId="1699" applyFont="1" applyBorder="1" applyAlignment="1">
      <alignment horizontal="center" vertical="center"/>
    </xf>
    <xf numFmtId="0" fontId="46" fillId="0" borderId="10" xfId="1699" applyFont="1" applyBorder="1" applyAlignment="1">
      <alignment horizontal="left" wrapText="1"/>
    </xf>
    <xf numFmtId="0" fontId="46" fillId="0" borderId="0" xfId="1699" applyFont="1" applyAlignment="1">
      <alignment horizontal="left" wrapText="1"/>
    </xf>
    <xf numFmtId="0" fontId="47" fillId="0" borderId="0" xfId="1699" applyFont="1" applyAlignment="1">
      <alignment horizontal="left"/>
    </xf>
    <xf numFmtId="0" fontId="46" fillId="0" borderId="10" xfId="1699" applyFont="1" applyBorder="1" applyAlignment="1">
      <alignment horizontal="left" vertical="center"/>
    </xf>
    <xf numFmtId="0" fontId="46" fillId="0" borderId="0" xfId="1699" applyFont="1" applyAlignment="1">
      <alignment horizontal="left" vertical="center"/>
    </xf>
    <xf numFmtId="49" fontId="46" fillId="0" borderId="0" xfId="1699" applyNumberFormat="1" applyFont="1" applyAlignment="1">
      <alignment horizontal="left" vertical="center" wrapText="1"/>
    </xf>
    <xf numFmtId="0" fontId="46" fillId="0" borderId="0" xfId="1699" applyFont="1" applyAlignment="1">
      <alignment horizontal="left" vertical="center" wrapText="1"/>
    </xf>
    <xf numFmtId="0" fontId="46" fillId="0" borderId="11" xfId="1699" applyFont="1" applyBorder="1" applyAlignment="1">
      <alignment horizontal="left" vertical="center" wrapText="1"/>
    </xf>
    <xf numFmtId="14" fontId="47" fillId="0" borderId="0" xfId="1699" applyNumberFormat="1" applyFont="1" applyAlignment="1">
      <alignment horizontal="left" wrapText="1"/>
    </xf>
    <xf numFmtId="14" fontId="47" fillId="0" borderId="11" xfId="1699" applyNumberFormat="1" applyFont="1" applyBorder="1" applyAlignment="1">
      <alignment horizontal="left" wrapText="1"/>
    </xf>
    <xf numFmtId="0" fontId="46" fillId="0" borderId="10" xfId="1699" applyFont="1" applyBorder="1" applyAlignment="1">
      <alignment horizontal="left"/>
    </xf>
    <xf numFmtId="0" fontId="46" fillId="0" borderId="0" xfId="1699" applyFont="1" applyAlignment="1">
      <alignment horizontal="left"/>
    </xf>
    <xf numFmtId="14" fontId="48" fillId="0" borderId="0" xfId="1699" applyNumberFormat="1" applyFont="1" applyAlignment="1">
      <alignment horizontal="left"/>
    </xf>
    <xf numFmtId="0" fontId="47" fillId="0" borderId="0" xfId="1699" applyFont="1" applyAlignment="1">
      <alignment horizontal="center"/>
    </xf>
    <xf numFmtId="0" fontId="47" fillId="0" borderId="11" xfId="1699" applyFont="1" applyBorder="1" applyAlignment="1">
      <alignment horizontal="center"/>
    </xf>
    <xf numFmtId="0" fontId="46" fillId="0" borderId="4" xfId="1699" applyFont="1" applyBorder="1" applyAlignment="1">
      <alignment horizontal="center"/>
    </xf>
    <xf numFmtId="0" fontId="46" fillId="0" borderId="5" xfId="1699" applyFont="1" applyBorder="1" applyAlignment="1">
      <alignment horizontal="center"/>
    </xf>
    <xf numFmtId="0" fontId="49" fillId="0" borderId="16" xfId="1699" applyFont="1" applyBorder="1" applyAlignment="1">
      <alignment horizontal="center"/>
    </xf>
    <xf numFmtId="0" fontId="49" fillId="0" borderId="15" xfId="1699" applyFont="1" applyBorder="1" applyAlignment="1">
      <alignment horizontal="center"/>
    </xf>
    <xf numFmtId="0" fontId="49" fillId="0" borderId="1" xfId="1699" applyFont="1" applyBorder="1" applyAlignment="1">
      <alignment horizontal="center"/>
    </xf>
    <xf numFmtId="0" fontId="1" fillId="0" borderId="24" xfId="1699" applyBorder="1"/>
    <xf numFmtId="0" fontId="1" fillId="0" borderId="11" xfId="1699" applyBorder="1"/>
    <xf numFmtId="0" fontId="50" fillId="0" borderId="25" xfId="1699" applyFont="1" applyBorder="1"/>
    <xf numFmtId="0" fontId="50" fillId="0" borderId="26" xfId="1699" applyFont="1" applyBorder="1"/>
    <xf numFmtId="0" fontId="50" fillId="0" borderId="27" xfId="1699" applyFont="1" applyBorder="1" applyAlignment="1">
      <alignment horizontal="center"/>
    </xf>
    <xf numFmtId="10" fontId="50" fillId="8" borderId="27" xfId="1700" applyNumberFormat="1" applyFont="1" applyFill="1" applyBorder="1" applyProtection="1">
      <protection locked="0"/>
    </xf>
    <xf numFmtId="0" fontId="46" fillId="9" borderId="28" xfId="1699" applyFont="1" applyFill="1" applyBorder="1" applyAlignment="1">
      <alignment horizontal="center" vertical="center"/>
    </xf>
    <xf numFmtId="0" fontId="46" fillId="9" borderId="29" xfId="1699" applyFont="1" applyFill="1" applyBorder="1" applyAlignment="1">
      <alignment horizontal="center" vertical="center"/>
    </xf>
    <xf numFmtId="0" fontId="46" fillId="9" borderId="30" xfId="1699" applyFont="1" applyFill="1" applyBorder="1" applyAlignment="1">
      <alignment horizontal="center"/>
    </xf>
    <xf numFmtId="0" fontId="44" fillId="9" borderId="29" xfId="1699" applyFont="1" applyFill="1" applyBorder="1" applyAlignment="1">
      <alignment horizontal="center" vertical="center"/>
    </xf>
    <xf numFmtId="0" fontId="44" fillId="9" borderId="31" xfId="1699" applyFont="1" applyFill="1" applyBorder="1" applyAlignment="1">
      <alignment horizontal="center" vertical="center"/>
    </xf>
    <xf numFmtId="0" fontId="50" fillId="0" borderId="32" xfId="1699" applyFont="1" applyBorder="1"/>
    <xf numFmtId="0" fontId="50" fillId="0" borderId="33" xfId="1699" applyFont="1" applyBorder="1"/>
    <xf numFmtId="0" fontId="50" fillId="0" borderId="34" xfId="1699" applyFont="1" applyBorder="1" applyAlignment="1">
      <alignment horizontal="center"/>
    </xf>
    <xf numFmtId="10" fontId="50" fillId="8" borderId="34" xfId="1700" applyNumberFormat="1" applyFont="1" applyFill="1" applyBorder="1" applyProtection="1">
      <protection locked="0"/>
    </xf>
    <xf numFmtId="0" fontId="46" fillId="9" borderId="25" xfId="1699" applyFont="1" applyFill="1" applyBorder="1" applyAlignment="1">
      <alignment horizontal="center" vertical="center"/>
    </xf>
    <xf numFmtId="0" fontId="46" fillId="9" borderId="26" xfId="1699" applyFont="1" applyFill="1" applyBorder="1" applyAlignment="1">
      <alignment horizontal="center" vertical="center"/>
    </xf>
    <xf numFmtId="0" fontId="46" fillId="9" borderId="26" xfId="1699" applyFont="1" applyFill="1" applyBorder="1" applyAlignment="1">
      <alignment horizontal="center"/>
    </xf>
    <xf numFmtId="0" fontId="44" fillId="9" borderId="26" xfId="1699" applyFont="1" applyFill="1" applyBorder="1"/>
    <xf numFmtId="0" fontId="44" fillId="9" borderId="26" xfId="1699" applyFont="1" applyFill="1" applyBorder="1" applyAlignment="1">
      <alignment horizontal="center" vertical="center"/>
    </xf>
    <xf numFmtId="0" fontId="44" fillId="9" borderId="35" xfId="1699" applyFont="1" applyFill="1" applyBorder="1" applyAlignment="1">
      <alignment horizontal="center" vertical="center"/>
    </xf>
    <xf numFmtId="0" fontId="47" fillId="0" borderId="24" xfId="1699" applyFont="1" applyBorder="1" applyAlignment="1">
      <alignment horizontal="center"/>
    </xf>
    <xf numFmtId="0" fontId="47" fillId="0" borderId="0" xfId="1699" applyFont="1" applyAlignment="1">
      <alignment horizontal="center"/>
    </xf>
    <xf numFmtId="0" fontId="46" fillId="10" borderId="24" xfId="1699" applyFont="1" applyFill="1" applyBorder="1" applyAlignment="1">
      <alignment horizontal="center" vertical="center"/>
    </xf>
    <xf numFmtId="0" fontId="46" fillId="10" borderId="0" xfId="1699" applyFont="1" applyFill="1" applyAlignment="1">
      <alignment horizontal="right" vertical="center"/>
    </xf>
    <xf numFmtId="0" fontId="46" fillId="10" borderId="0" xfId="1699" applyFont="1" applyFill="1" applyAlignment="1">
      <alignment horizontal="center"/>
    </xf>
    <xf numFmtId="0" fontId="46" fillId="10" borderId="0" xfId="1699" applyFont="1" applyFill="1" applyAlignment="1">
      <alignment horizontal="left"/>
    </xf>
    <xf numFmtId="0" fontId="44" fillId="10" borderId="0" xfId="1699" applyFont="1" applyFill="1"/>
    <xf numFmtId="1" fontId="44" fillId="10" borderId="11" xfId="1699" applyNumberFormat="1" applyFont="1" applyFill="1" applyBorder="1" applyAlignment="1">
      <alignment horizontal="center" vertical="center"/>
    </xf>
    <xf numFmtId="0" fontId="50" fillId="0" borderId="28" xfId="1699" applyFont="1" applyBorder="1"/>
    <xf numFmtId="0" fontId="50" fillId="0" borderId="29" xfId="1699" applyFont="1" applyBorder="1"/>
    <xf numFmtId="10" fontId="50" fillId="8" borderId="36" xfId="1700" applyNumberFormat="1" applyFont="1" applyFill="1" applyBorder="1" applyProtection="1">
      <protection locked="0"/>
    </xf>
    <xf numFmtId="0" fontId="46" fillId="10" borderId="0" xfId="1699" applyFont="1" applyFill="1" applyAlignment="1">
      <alignment vertical="center"/>
    </xf>
    <xf numFmtId="0" fontId="46" fillId="10" borderId="0" xfId="1699" applyFont="1" applyFill="1" applyAlignment="1">
      <alignment horizontal="right"/>
    </xf>
    <xf numFmtId="1" fontId="46" fillId="10" borderId="0" xfId="1699" applyNumberFormat="1" applyFont="1" applyFill="1" applyAlignment="1">
      <alignment horizontal="center"/>
    </xf>
    <xf numFmtId="0" fontId="50" fillId="0" borderId="37" xfId="1699" applyFont="1" applyBorder="1"/>
    <xf numFmtId="0" fontId="50" fillId="0" borderId="38" xfId="1699" applyFont="1" applyBorder="1"/>
    <xf numFmtId="0" fontId="50" fillId="0" borderId="3" xfId="1699" applyFont="1" applyBorder="1" applyAlignment="1">
      <alignment horizontal="center"/>
    </xf>
    <xf numFmtId="0" fontId="46" fillId="0" borderId="24" xfId="1699" applyFont="1" applyBorder="1" applyAlignment="1">
      <alignment horizontal="center"/>
    </xf>
    <xf numFmtId="0" fontId="46" fillId="0" borderId="0" xfId="1699" applyFont="1" applyAlignment="1">
      <alignment horizontal="center"/>
    </xf>
    <xf numFmtId="0" fontId="44" fillId="0" borderId="0" xfId="1699" applyFont="1"/>
    <xf numFmtId="0" fontId="44" fillId="0" borderId="11" xfId="1699" applyFont="1" applyBorder="1"/>
    <xf numFmtId="0" fontId="50" fillId="0" borderId="24" xfId="1699" applyFont="1" applyBorder="1"/>
    <xf numFmtId="0" fontId="46" fillId="10" borderId="0" xfId="1699" applyFont="1" applyFill="1" applyAlignment="1">
      <alignment horizontal="center" vertical="center"/>
    </xf>
    <xf numFmtId="183" fontId="46" fillId="10" borderId="0" xfId="1699" applyNumberFormat="1" applyFont="1" applyFill="1" applyAlignment="1">
      <alignment horizontal="center"/>
    </xf>
    <xf numFmtId="1" fontId="46" fillId="10" borderId="0" xfId="1699" applyNumberFormat="1" applyFont="1" applyFill="1" applyAlignment="1">
      <alignment horizontal="left" vertical="center"/>
    </xf>
    <xf numFmtId="10" fontId="50" fillId="0" borderId="34" xfId="1700" applyNumberFormat="1" applyFont="1" applyFill="1" applyBorder="1" applyProtection="1"/>
    <xf numFmtId="0" fontId="50" fillId="0" borderId="39" xfId="1699" applyFont="1" applyBorder="1"/>
    <xf numFmtId="0" fontId="50" fillId="0" borderId="0" xfId="1699" applyFont="1"/>
    <xf numFmtId="0" fontId="50" fillId="0" borderId="40" xfId="1699" applyFont="1" applyBorder="1"/>
    <xf numFmtId="10" fontId="50" fillId="0" borderId="36" xfId="1700" applyNumberFormat="1" applyFont="1" applyFill="1" applyBorder="1" applyAlignment="1" applyProtection="1">
      <alignment horizontal="right"/>
    </xf>
    <xf numFmtId="0" fontId="50" fillId="0" borderId="15" xfId="1699" applyFont="1" applyBorder="1"/>
    <xf numFmtId="10" fontId="50" fillId="0" borderId="1" xfId="1700" applyNumberFormat="1" applyFont="1" applyFill="1" applyBorder="1"/>
    <xf numFmtId="184" fontId="46" fillId="10" borderId="0" xfId="1699" applyNumberFormat="1" applyFont="1" applyFill="1" applyAlignment="1">
      <alignment horizontal="center"/>
    </xf>
    <xf numFmtId="1" fontId="46" fillId="10" borderId="0" xfId="1699" applyNumberFormat="1" applyFont="1" applyFill="1" applyAlignment="1">
      <alignment horizontal="left"/>
    </xf>
    <xf numFmtId="0" fontId="51" fillId="0" borderId="16" xfId="1699" applyFont="1" applyBorder="1"/>
    <xf numFmtId="0" fontId="51" fillId="0" borderId="15" xfId="1699" applyFont="1" applyBorder="1"/>
    <xf numFmtId="10" fontId="51" fillId="0" borderId="1" xfId="1700" applyNumberFormat="1" applyFont="1" applyFill="1" applyBorder="1"/>
    <xf numFmtId="0" fontId="47" fillId="0" borderId="4" xfId="1699" applyFont="1" applyBorder="1" applyAlignment="1">
      <alignment horizontal="center"/>
    </xf>
    <xf numFmtId="0" fontId="47" fillId="0" borderId="41" xfId="1699" applyFont="1" applyBorder="1" applyAlignment="1">
      <alignment horizontal="center"/>
    </xf>
    <xf numFmtId="0" fontId="52" fillId="0" borderId="21" xfId="1699" applyFont="1" applyBorder="1" applyAlignment="1">
      <alignment horizontal="left"/>
    </xf>
    <xf numFmtId="0" fontId="52" fillId="0" borderId="0" xfId="1699" applyFont="1" applyAlignment="1">
      <alignment horizontal="left"/>
    </xf>
    <xf numFmtId="0" fontId="52" fillId="0" borderId="0" xfId="1699" applyFont="1" applyAlignment="1">
      <alignment horizontal="justify" wrapText="1"/>
    </xf>
    <xf numFmtId="0" fontId="53" fillId="0" borderId="0" xfId="1701"/>
    <xf numFmtId="0" fontId="54" fillId="11" borderId="0" xfId="1701" applyFont="1" applyFill="1" applyAlignment="1">
      <alignment horizontal="center" wrapText="1"/>
    </xf>
    <xf numFmtId="0" fontId="53" fillId="0" borderId="0" xfId="1701"/>
    <xf numFmtId="0" fontId="54" fillId="11" borderId="42" xfId="1701" applyFont="1" applyFill="1" applyBorder="1" applyAlignment="1">
      <alignment horizontal="left" vertical="top" wrapText="1"/>
    </xf>
    <xf numFmtId="0" fontId="54" fillId="11" borderId="42" xfId="1701" applyFont="1" applyFill="1" applyBorder="1" applyAlignment="1">
      <alignment horizontal="right" vertical="top" wrapText="1"/>
    </xf>
    <xf numFmtId="0" fontId="54" fillId="11" borderId="42" xfId="1701" applyFont="1" applyFill="1" applyBorder="1" applyAlignment="1">
      <alignment horizontal="center" vertical="top" wrapText="1"/>
    </xf>
    <xf numFmtId="0" fontId="57" fillId="12" borderId="42" xfId="1701" applyFont="1" applyFill="1" applyBorder="1" applyAlignment="1">
      <alignment horizontal="left" vertical="top" wrapText="1"/>
    </xf>
    <xf numFmtId="0" fontId="57" fillId="12" borderId="42" xfId="1701" applyFont="1" applyFill="1" applyBorder="1" applyAlignment="1">
      <alignment horizontal="right" vertical="top" wrapText="1"/>
    </xf>
    <xf numFmtId="0" fontId="57" fillId="12" borderId="42" xfId="1701" applyFont="1" applyFill="1" applyBorder="1" applyAlignment="1">
      <alignment horizontal="center" vertical="top" wrapText="1"/>
    </xf>
    <xf numFmtId="4" fontId="57" fillId="12" borderId="42" xfId="1701" applyNumberFormat="1" applyFont="1" applyFill="1" applyBorder="1" applyAlignment="1">
      <alignment horizontal="right" vertical="top" wrapText="1"/>
    </xf>
    <xf numFmtId="0" fontId="58" fillId="11" borderId="0" xfId="1701" applyFont="1" applyFill="1" applyAlignment="1">
      <alignment horizontal="center" vertical="top" wrapText="1"/>
    </xf>
    <xf numFmtId="0" fontId="57" fillId="0" borderId="1" xfId="1701" applyFont="1" applyFill="1" applyBorder="1" applyAlignment="1">
      <alignment horizontal="left" vertical="top" wrapText="1"/>
    </xf>
    <xf numFmtId="0" fontId="57" fillId="0" borderId="1" xfId="1701" applyFont="1" applyFill="1" applyBorder="1" applyAlignment="1">
      <alignment horizontal="right" vertical="top" wrapText="1"/>
    </xf>
    <xf numFmtId="0" fontId="57" fillId="0" borderId="1" xfId="1701" applyFont="1" applyFill="1" applyBorder="1" applyAlignment="1">
      <alignment horizontal="center" vertical="top" wrapText="1"/>
    </xf>
    <xf numFmtId="44" fontId="57" fillId="0" borderId="1" xfId="1697" applyFont="1" applyFill="1" applyBorder="1" applyAlignment="1">
      <alignment horizontal="right" vertical="top" wrapText="1"/>
    </xf>
    <xf numFmtId="185" fontId="57" fillId="0" borderId="1" xfId="1701" applyNumberFormat="1" applyFont="1" applyFill="1" applyBorder="1" applyAlignment="1">
      <alignment horizontal="right" vertical="top" wrapText="1"/>
    </xf>
    <xf numFmtId="0" fontId="41" fillId="0" borderId="1" xfId="12" applyFont="1" applyBorder="1" applyAlignment="1">
      <alignment horizontal="left" vertical="center" wrapText="1"/>
    </xf>
    <xf numFmtId="10" fontId="59" fillId="0" borderId="1" xfId="28" applyNumberFormat="1" applyFont="1" applyFill="1" applyBorder="1" applyAlignment="1">
      <alignment vertical="center"/>
    </xf>
    <xf numFmtId="14" fontId="59" fillId="0" borderId="1" xfId="28" applyNumberFormat="1" applyFont="1" applyFill="1" applyBorder="1" applyAlignment="1">
      <alignment vertical="center"/>
    </xf>
    <xf numFmtId="164" fontId="41" fillId="0" borderId="1" xfId="28" applyFont="1" applyFill="1" applyBorder="1" applyAlignment="1">
      <alignment vertical="center"/>
    </xf>
    <xf numFmtId="0" fontId="41" fillId="0" borderId="24" xfId="12" applyFont="1" applyBorder="1" applyAlignment="1">
      <alignment horizontal="center" vertical="center" wrapText="1"/>
    </xf>
    <xf numFmtId="0" fontId="41" fillId="0" borderId="0" xfId="12" applyFont="1" applyBorder="1" applyAlignment="1">
      <alignment horizontal="center" vertical="center" wrapText="1"/>
    </xf>
    <xf numFmtId="0" fontId="41" fillId="0" borderId="46" xfId="12" applyFont="1" applyBorder="1" applyAlignment="1">
      <alignment horizontal="center" vertical="center" wrapText="1"/>
    </xf>
    <xf numFmtId="0" fontId="41" fillId="0" borderId="47" xfId="12" applyFont="1" applyBorder="1" applyAlignment="1">
      <alignment horizontal="center" vertical="center" wrapText="1"/>
    </xf>
    <xf numFmtId="0" fontId="41" fillId="0" borderId="41" xfId="12" applyFont="1" applyBorder="1" applyAlignment="1">
      <alignment horizontal="center" vertical="center" wrapText="1"/>
    </xf>
    <xf numFmtId="0" fontId="41" fillId="0" borderId="48" xfId="12" applyFont="1" applyBorder="1" applyAlignment="1">
      <alignment horizontal="center" vertical="center" wrapText="1"/>
    </xf>
    <xf numFmtId="164" fontId="9" fillId="0" borderId="1" xfId="28" applyFont="1" applyFill="1" applyBorder="1" applyAlignment="1">
      <alignment vertical="center"/>
    </xf>
    <xf numFmtId="164" fontId="9" fillId="0" borderId="1" xfId="31" applyFont="1" applyBorder="1" applyAlignment="1">
      <alignment vertical="center"/>
    </xf>
    <xf numFmtId="10" fontId="7" fillId="0" borderId="1" xfId="28" applyNumberFormat="1" applyFont="1" applyFill="1" applyBorder="1" applyAlignment="1">
      <alignment vertical="center"/>
    </xf>
    <xf numFmtId="14" fontId="7" fillId="0" borderId="1" xfId="28" applyNumberFormat="1" applyFont="1" applyFill="1" applyBorder="1" applyAlignment="1">
      <alignment vertical="center"/>
    </xf>
    <xf numFmtId="0" fontId="41" fillId="0" borderId="1" xfId="12" applyFont="1" applyBorder="1" applyAlignment="1">
      <alignment horizontal="right" vertical="center" wrapText="1"/>
    </xf>
    <xf numFmtId="164" fontId="7" fillId="0" borderId="1" xfId="28" applyFont="1" applyFill="1" applyBorder="1" applyAlignment="1">
      <alignment horizontal="left" vertical="center"/>
    </xf>
    <xf numFmtId="164" fontId="41" fillId="0" borderId="1" xfId="28" applyFont="1" applyFill="1" applyBorder="1" applyAlignment="1">
      <alignment horizontal="right" vertical="center"/>
    </xf>
    <xf numFmtId="44" fontId="9" fillId="0" borderId="1" xfId="1701" applyNumberFormat="1" applyFont="1" applyBorder="1"/>
    <xf numFmtId="0" fontId="41" fillId="0" borderId="44" xfId="12" applyFont="1" applyBorder="1" applyAlignment="1">
      <alignment horizontal="center" vertical="center" wrapText="1"/>
    </xf>
    <xf numFmtId="0" fontId="41" fillId="0" borderId="21" xfId="12" applyFont="1" applyBorder="1" applyAlignment="1">
      <alignment horizontal="center" vertical="center" wrapText="1"/>
    </xf>
    <xf numFmtId="0" fontId="41" fillId="0" borderId="45" xfId="12" applyFont="1" applyBorder="1" applyAlignment="1">
      <alignment horizontal="center" vertical="center" wrapText="1"/>
    </xf>
    <xf numFmtId="0" fontId="55" fillId="11" borderId="1" xfId="1701" applyFont="1" applyFill="1" applyBorder="1" applyAlignment="1">
      <alignment horizontal="left" vertical="top" wrapText="1"/>
    </xf>
    <xf numFmtId="0" fontId="55" fillId="11" borderId="1" xfId="1701" applyFont="1" applyFill="1" applyBorder="1" applyAlignment="1">
      <alignment horizontal="left" vertical="top" wrapText="1"/>
    </xf>
    <xf numFmtId="0" fontId="55" fillId="11" borderId="1" xfId="1701" applyFont="1" applyFill="1" applyBorder="1" applyAlignment="1">
      <alignment horizontal="right" vertical="top" wrapText="1"/>
    </xf>
    <xf numFmtId="0" fontId="41" fillId="0" borderId="20" xfId="12" applyFont="1" applyBorder="1" applyAlignment="1">
      <alignment horizontal="right" vertical="center" wrapText="1"/>
    </xf>
    <xf numFmtId="164" fontId="7" fillId="0" borderId="20" xfId="28" applyFont="1" applyFill="1" applyBorder="1" applyAlignment="1">
      <alignment horizontal="left" vertical="center"/>
    </xf>
    <xf numFmtId="164" fontId="41" fillId="0" borderId="20" xfId="28" applyFont="1" applyFill="1" applyBorder="1" applyAlignment="1">
      <alignment vertical="center"/>
    </xf>
    <xf numFmtId="10" fontId="59" fillId="0" borderId="20" xfId="28" applyNumberFormat="1" applyFont="1" applyFill="1" applyBorder="1" applyAlignment="1">
      <alignment vertical="center"/>
    </xf>
    <xf numFmtId="44" fontId="55" fillId="11" borderId="1" xfId="1697" applyFont="1" applyFill="1" applyBorder="1" applyAlignment="1">
      <alignment horizontal="right" vertical="top" wrapText="1"/>
    </xf>
    <xf numFmtId="0" fontId="59" fillId="0" borderId="0" xfId="0" applyFont="1"/>
    <xf numFmtId="0" fontId="59" fillId="0" borderId="0" xfId="0" applyFont="1" applyAlignment="1">
      <alignment horizontal="center" vertical="center"/>
    </xf>
    <xf numFmtId="164" fontId="59" fillId="0" borderId="0" xfId="24" applyFont="1" applyAlignment="1">
      <alignment horizontal="center" vertical="center"/>
    </xf>
    <xf numFmtId="0" fontId="54" fillId="11" borderId="42" xfId="1701" applyFont="1" applyFill="1" applyBorder="1" applyAlignment="1">
      <alignment horizontal="left" vertical="top" wrapText="1"/>
    </xf>
    <xf numFmtId="0" fontId="57" fillId="12" borderId="42" xfId="1701" applyFont="1" applyFill="1" applyBorder="1" applyAlignment="1">
      <alignment horizontal="left" vertical="top" wrapText="1"/>
    </xf>
    <xf numFmtId="186" fontId="57" fillId="12" borderId="42" xfId="1701" applyNumberFormat="1" applyFont="1" applyFill="1" applyBorder="1" applyAlignment="1">
      <alignment horizontal="right" vertical="top" wrapText="1"/>
    </xf>
    <xf numFmtId="0" fontId="58" fillId="13" borderId="42" xfId="1701" applyFont="1" applyFill="1" applyBorder="1" applyAlignment="1">
      <alignment horizontal="left" vertical="top" wrapText="1"/>
    </xf>
    <xf numFmtId="0" fontId="58" fillId="13" borderId="42" xfId="1701" applyFont="1" applyFill="1" applyBorder="1" applyAlignment="1">
      <alignment horizontal="right" vertical="top" wrapText="1"/>
    </xf>
    <xf numFmtId="0" fontId="58" fillId="13" borderId="42" xfId="1701" applyFont="1" applyFill="1" applyBorder="1" applyAlignment="1">
      <alignment horizontal="left" vertical="top" wrapText="1"/>
    </xf>
    <xf numFmtId="0" fontId="58" fillId="13" borderId="42" xfId="1701" applyFont="1" applyFill="1" applyBorder="1" applyAlignment="1">
      <alignment horizontal="center" vertical="top" wrapText="1"/>
    </xf>
    <xf numFmtId="186" fontId="58" fillId="13" borderId="42" xfId="1701" applyNumberFormat="1" applyFont="1" applyFill="1" applyBorder="1" applyAlignment="1">
      <alignment horizontal="right" vertical="top" wrapText="1"/>
    </xf>
    <xf numFmtId="4" fontId="58" fillId="13" borderId="42" xfId="1701" applyNumberFormat="1" applyFont="1" applyFill="1" applyBorder="1" applyAlignment="1">
      <alignment horizontal="right" vertical="top" wrapText="1"/>
    </xf>
    <xf numFmtId="0" fontId="58" fillId="14" borderId="42" xfId="1701" applyFont="1" applyFill="1" applyBorder="1" applyAlignment="1">
      <alignment horizontal="left" vertical="top" wrapText="1"/>
    </xf>
    <xf numFmtId="0" fontId="58" fillId="14" borderId="42" xfId="1701" applyFont="1" applyFill="1" applyBorder="1" applyAlignment="1">
      <alignment horizontal="right" vertical="top" wrapText="1"/>
    </xf>
    <xf numFmtId="0" fontId="58" fillId="14" borderId="42" xfId="1701" applyFont="1" applyFill="1" applyBorder="1" applyAlignment="1">
      <alignment horizontal="left" vertical="top" wrapText="1"/>
    </xf>
    <xf numFmtId="0" fontId="58" fillId="14" borderId="42" xfId="1701" applyFont="1" applyFill="1" applyBorder="1" applyAlignment="1">
      <alignment horizontal="center" vertical="top" wrapText="1"/>
    </xf>
    <xf numFmtId="186" fontId="58" fillId="14" borderId="42" xfId="1701" applyNumberFormat="1" applyFont="1" applyFill="1" applyBorder="1" applyAlignment="1">
      <alignment horizontal="right" vertical="top" wrapText="1"/>
    </xf>
    <xf numFmtId="4" fontId="58" fillId="14" borderId="42" xfId="1701" applyNumberFormat="1" applyFont="1" applyFill="1" applyBorder="1" applyAlignment="1">
      <alignment horizontal="right" vertical="top" wrapText="1"/>
    </xf>
    <xf numFmtId="0" fontId="58" fillId="11" borderId="0" xfId="1701" applyFont="1" applyFill="1" applyAlignment="1">
      <alignment horizontal="right" vertical="top" wrapText="1"/>
    </xf>
    <xf numFmtId="4" fontId="58" fillId="11" borderId="0" xfId="1701" applyNumberFormat="1" applyFont="1" applyFill="1" applyAlignment="1">
      <alignment horizontal="right" vertical="top" wrapText="1"/>
    </xf>
    <xf numFmtId="0" fontId="58" fillId="11" borderId="0" xfId="1701" applyFont="1" applyFill="1" applyAlignment="1">
      <alignment horizontal="right" vertical="top" wrapText="1"/>
    </xf>
    <xf numFmtId="0" fontId="57" fillId="12" borderId="56" xfId="1701" applyFont="1" applyFill="1" applyBorder="1" applyAlignment="1">
      <alignment horizontal="left" vertical="top" wrapText="1"/>
    </xf>
    <xf numFmtId="0" fontId="56" fillId="0" borderId="51" xfId="1701" applyFont="1" applyFill="1" applyBorder="1" applyAlignment="1">
      <alignment horizontal="right" vertical="top" wrapText="1"/>
    </xf>
    <xf numFmtId="0" fontId="57" fillId="0" borderId="52" xfId="1701" applyFont="1" applyFill="1" applyBorder="1" applyAlignment="1">
      <alignment horizontal="right" vertical="top" wrapText="1"/>
    </xf>
    <xf numFmtId="0" fontId="56" fillId="0" borderId="53" xfId="1701" applyFont="1" applyFill="1" applyBorder="1" applyAlignment="1">
      <alignment horizontal="right" vertical="top" wrapText="1"/>
    </xf>
    <xf numFmtId="0" fontId="56" fillId="0" borderId="42" xfId="1701" applyFont="1" applyFill="1" applyBorder="1" applyAlignment="1">
      <alignment horizontal="right" vertical="top" wrapText="1"/>
    </xf>
    <xf numFmtId="0" fontId="57" fillId="0" borderId="49" xfId="1701" applyFont="1" applyFill="1" applyBorder="1" applyAlignment="1">
      <alignment horizontal="right" vertical="top" wrapText="1"/>
    </xf>
    <xf numFmtId="0" fontId="56" fillId="0" borderId="54" xfId="1701" applyFont="1" applyFill="1" applyBorder="1" applyAlignment="1">
      <alignment horizontal="right" vertical="top" wrapText="1"/>
    </xf>
    <xf numFmtId="0" fontId="56" fillId="0" borderId="55" xfId="1701" applyFont="1" applyFill="1" applyBorder="1" applyAlignment="1">
      <alignment horizontal="right" vertical="top" wrapText="1"/>
    </xf>
    <xf numFmtId="0" fontId="57" fillId="0" borderId="41" xfId="1701" applyFont="1" applyFill="1" applyBorder="1" applyAlignment="1">
      <alignment horizontal="right" vertical="top" wrapText="1"/>
    </xf>
    <xf numFmtId="0" fontId="57" fillId="0" borderId="48" xfId="1701" applyFont="1" applyFill="1" applyBorder="1" applyAlignment="1">
      <alignment horizontal="right" vertical="top" wrapText="1"/>
    </xf>
    <xf numFmtId="0" fontId="56" fillId="0" borderId="57" xfId="1701" applyFont="1" applyFill="1" applyBorder="1" applyAlignment="1">
      <alignment horizontal="right" vertical="top" wrapText="1"/>
    </xf>
    <xf numFmtId="0" fontId="56" fillId="0" borderId="58" xfId="1701" applyFont="1" applyFill="1" applyBorder="1" applyAlignment="1">
      <alignment horizontal="right" vertical="top" wrapText="1"/>
    </xf>
    <xf numFmtId="0" fontId="56" fillId="0" borderId="1" xfId="1701" applyFont="1" applyFill="1" applyBorder="1" applyAlignment="1">
      <alignment horizontal="left" vertical="top" wrapText="1"/>
    </xf>
    <xf numFmtId="0" fontId="56" fillId="0" borderId="1" xfId="1701" applyFont="1" applyFill="1" applyBorder="1" applyAlignment="1">
      <alignment horizontal="right" vertical="top" wrapText="1"/>
    </xf>
    <xf numFmtId="49" fontId="41" fillId="3" borderId="43" xfId="12" applyNumberFormat="1" applyFont="1" applyFill="1" applyBorder="1" applyAlignment="1">
      <alignment horizontal="center" vertical="center"/>
    </xf>
    <xf numFmtId="49" fontId="41" fillId="3" borderId="3" xfId="12" applyNumberFormat="1" applyFont="1" applyFill="1" applyBorder="1" applyAlignment="1">
      <alignment horizontal="center" vertical="center"/>
    </xf>
    <xf numFmtId="49" fontId="41" fillId="3" borderId="3" xfId="12" applyNumberFormat="1" applyFont="1" applyFill="1" applyBorder="1" applyAlignment="1">
      <alignment horizontal="center" vertical="center" wrapText="1"/>
    </xf>
    <xf numFmtId="4" fontId="41" fillId="3" borderId="3" xfId="12" applyNumberFormat="1" applyFont="1" applyFill="1" applyBorder="1" applyAlignment="1">
      <alignment horizontal="center" vertical="center" wrapText="1"/>
    </xf>
    <xf numFmtId="4" fontId="41" fillId="3" borderId="50" xfId="12" applyNumberFormat="1" applyFont="1" applyFill="1" applyBorder="1" applyAlignment="1">
      <alignment horizontal="center" vertical="center" wrapText="1"/>
    </xf>
    <xf numFmtId="0" fontId="58" fillId="3" borderId="1" xfId="1701" applyFont="1" applyFill="1" applyBorder="1" applyAlignment="1">
      <alignment horizontal="center" vertical="top" wrapText="1"/>
    </xf>
    <xf numFmtId="44" fontId="9" fillId="3" borderId="1" xfId="1701" applyNumberFormat="1" applyFont="1" applyFill="1" applyBorder="1" applyAlignment="1">
      <alignment horizontal="center" vertical="top" wrapText="1"/>
    </xf>
    <xf numFmtId="0" fontId="41" fillId="3" borderId="1" xfId="1701" applyFont="1" applyFill="1" applyBorder="1" applyAlignment="1">
      <alignment horizontal="center"/>
    </xf>
    <xf numFmtId="0" fontId="46" fillId="3" borderId="6" xfId="1699" applyFont="1" applyFill="1" applyBorder="1" applyAlignment="1">
      <alignment horizontal="center"/>
    </xf>
    <xf numFmtId="0" fontId="46" fillId="3" borderId="7" xfId="1699" applyFont="1" applyFill="1" applyBorder="1" applyAlignment="1">
      <alignment horizontal="center"/>
    </xf>
    <xf numFmtId="0" fontId="46" fillId="3" borderId="22" xfId="1699" applyFont="1" applyFill="1" applyBorder="1" applyAlignment="1">
      <alignment horizontal="center"/>
    </xf>
    <xf numFmtId="0" fontId="46" fillId="3" borderId="23" xfId="1699" applyFont="1" applyFill="1" applyBorder="1" applyAlignment="1">
      <alignment horizontal="center"/>
    </xf>
    <xf numFmtId="0" fontId="60" fillId="3" borderId="1" xfId="1701" applyFont="1" applyFill="1" applyBorder="1" applyAlignment="1">
      <alignment horizontal="center" vertical="center" wrapText="1"/>
    </xf>
    <xf numFmtId="0" fontId="9" fillId="0" borderId="44" xfId="12" applyFont="1" applyBorder="1" applyAlignment="1">
      <alignment horizontal="center" vertical="center" wrapText="1"/>
    </xf>
    <xf numFmtId="0" fontId="9" fillId="0" borderId="21" xfId="12" applyFont="1" applyBorder="1" applyAlignment="1">
      <alignment horizontal="center" vertical="center" wrapText="1"/>
    </xf>
    <xf numFmtId="0" fontId="9" fillId="0" borderId="45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24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center" vertical="center" wrapText="1"/>
    </xf>
    <xf numFmtId="0" fontId="9" fillId="0" borderId="46" xfId="12" applyFont="1" applyBorder="1" applyAlignment="1">
      <alignment horizontal="center" vertical="center" wrapText="1"/>
    </xf>
    <xf numFmtId="0" fontId="9" fillId="0" borderId="1" xfId="12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" fillId="0" borderId="47" xfId="12" applyFont="1" applyBorder="1" applyAlignment="1">
      <alignment horizontal="center" vertical="center" wrapText="1"/>
    </xf>
    <xf numFmtId="0" fontId="9" fillId="0" borderId="41" xfId="12" applyFont="1" applyBorder="1" applyAlignment="1">
      <alignment horizontal="center" vertical="center" wrapText="1"/>
    </xf>
    <xf numFmtId="0" fontId="9" fillId="0" borderId="48" xfId="12" applyFont="1" applyBorder="1" applyAlignment="1">
      <alignment horizontal="center" vertical="center" wrapText="1"/>
    </xf>
    <xf numFmtId="164" fontId="9" fillId="0" borderId="1" xfId="28" applyFont="1" applyFill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9" fillId="0" borderId="9" xfId="307" applyFont="1" applyBorder="1" applyAlignment="1">
      <alignment horizontal="center"/>
    </xf>
    <xf numFmtId="0" fontId="9" fillId="0" borderId="17" xfId="307" applyFont="1" applyBorder="1" applyAlignment="1">
      <alignment horizontal="center"/>
    </xf>
    <xf numFmtId="0" fontId="9" fillId="0" borderId="5" xfId="307" applyFont="1" applyBorder="1" applyAlignment="1">
      <alignment horizontal="center"/>
    </xf>
    <xf numFmtId="0" fontId="9" fillId="0" borderId="12" xfId="307" applyFont="1" applyBorder="1" applyAlignment="1">
      <alignment horizontal="center"/>
    </xf>
    <xf numFmtId="49" fontId="9" fillId="5" borderId="18" xfId="307" applyNumberFormat="1" applyFont="1" applyFill="1" applyBorder="1" applyAlignment="1">
      <alignment horizontal="center" vertical="center"/>
    </xf>
    <xf numFmtId="49" fontId="9" fillId="5" borderId="8" xfId="307" applyNumberFormat="1" applyFont="1" applyFill="1" applyBorder="1" applyAlignment="1">
      <alignment horizontal="center" vertical="center"/>
    </xf>
    <xf numFmtId="49" fontId="9" fillId="5" borderId="8" xfId="307" applyNumberFormat="1" applyFont="1" applyFill="1" applyBorder="1" applyAlignment="1">
      <alignment horizontal="center" vertical="center" wrapText="1"/>
    </xf>
    <xf numFmtId="164" fontId="9" fillId="5" borderId="8" xfId="651" applyFont="1" applyFill="1" applyBorder="1" applyAlignment="1">
      <alignment horizontal="center" vertical="center"/>
    </xf>
    <xf numFmtId="164" fontId="9" fillId="5" borderId="8" xfId="24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3" borderId="20" xfId="307" applyFont="1" applyFill="1" applyBorder="1" applyAlignment="1">
      <alignment horizontal="center" vertical="center"/>
    </xf>
    <xf numFmtId="0" fontId="9" fillId="3" borderId="20" xfId="307" applyFont="1" applyFill="1" applyBorder="1" applyAlignment="1">
      <alignment horizontal="center"/>
    </xf>
    <xf numFmtId="0" fontId="9" fillId="3" borderId="20" xfId="307" applyFont="1" applyFill="1" applyBorder="1" applyAlignment="1">
      <alignment vertical="center"/>
    </xf>
    <xf numFmtId="164" fontId="9" fillId="3" borderId="20" xfId="651" applyFont="1" applyFill="1" applyBorder="1" applyAlignment="1">
      <alignment horizontal="center" vertical="center"/>
    </xf>
    <xf numFmtId="0" fontId="9" fillId="4" borderId="1" xfId="307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4" fontId="9" fillId="4" borderId="1" xfId="651" applyNumberFormat="1" applyFont="1" applyFill="1" applyBorder="1" applyAlignment="1">
      <alignment horizontal="center" vertical="center"/>
    </xf>
    <xf numFmtId="0" fontId="7" fillId="4" borderId="1" xfId="307" applyFont="1" applyFill="1" applyBorder="1" applyAlignment="1">
      <alignment horizontal="center" vertical="center"/>
    </xf>
    <xf numFmtId="0" fontId="9" fillId="0" borderId="1" xfId="866" applyFont="1" applyBorder="1" applyAlignment="1">
      <alignment horizontal="center" vertical="center"/>
    </xf>
    <xf numFmtId="0" fontId="7" fillId="0" borderId="1" xfId="866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" fontId="9" fillId="0" borderId="1" xfId="651" applyNumberFormat="1" applyFont="1" applyFill="1" applyBorder="1" applyAlignment="1">
      <alignment horizontal="center" vertical="center"/>
    </xf>
    <xf numFmtId="0" fontId="7" fillId="0" borderId="1" xfId="307" applyFont="1" applyBorder="1" applyAlignment="1">
      <alignment horizontal="center" vertical="center"/>
    </xf>
    <xf numFmtId="0" fontId="9" fillId="3" borderId="1" xfId="12" applyFont="1" applyFill="1" applyBorder="1" applyAlignment="1">
      <alignment horizontal="center" vertical="center"/>
    </xf>
    <xf numFmtId="0" fontId="9" fillId="3" borderId="1" xfId="12" applyFont="1" applyFill="1" applyBorder="1" applyAlignment="1">
      <alignment horizontal="center"/>
    </xf>
    <xf numFmtId="0" fontId="9" fillId="3" borderId="1" xfId="12" applyFont="1" applyFill="1" applyBorder="1" applyAlignment="1">
      <alignment vertical="center"/>
    </xf>
    <xf numFmtId="4" fontId="9" fillId="3" borderId="1" xfId="31" applyNumberFormat="1" applyFont="1" applyFill="1" applyBorder="1" applyAlignment="1">
      <alignment horizontal="center" vertical="center"/>
    </xf>
    <xf numFmtId="164" fontId="9" fillId="3" borderId="1" xfId="24" applyFont="1" applyFill="1" applyBorder="1" applyAlignment="1">
      <alignment horizontal="center" vertical="center"/>
    </xf>
    <xf numFmtId="179" fontId="9" fillId="3" borderId="1" xfId="31" applyNumberFormat="1" applyFont="1" applyFill="1" applyBorder="1" applyAlignment="1">
      <alignment horizontal="center" vertical="center"/>
    </xf>
    <xf numFmtId="4" fontId="7" fillId="3" borderId="1" xfId="651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307" applyFont="1" applyBorder="1" applyAlignment="1">
      <alignment horizontal="left" vertical="center"/>
    </xf>
    <xf numFmtId="0" fontId="7" fillId="0" borderId="15" xfId="307" applyFont="1" applyBorder="1" applyAlignment="1">
      <alignment horizontal="left" vertical="center"/>
    </xf>
    <xf numFmtId="0" fontId="9" fillId="0" borderId="1" xfId="311" applyFont="1" applyBorder="1" applyAlignment="1">
      <alignment horizontal="center" vertical="center"/>
    </xf>
    <xf numFmtId="0" fontId="9" fillId="0" borderId="1" xfId="307" applyFont="1" applyBorder="1" applyAlignment="1">
      <alignment horizontal="left" vertical="center" wrapText="1"/>
    </xf>
    <xf numFmtId="0" fontId="9" fillId="0" borderId="1" xfId="307" applyFont="1" applyBorder="1" applyAlignment="1">
      <alignment horizontal="center" vertical="center" wrapText="1"/>
    </xf>
    <xf numFmtId="164" fontId="9" fillId="0" borderId="1" xfId="24" applyFont="1" applyFill="1" applyBorder="1" applyAlignment="1">
      <alignment horizontal="center" vertical="center"/>
    </xf>
    <xf numFmtId="0" fontId="7" fillId="0" borderId="1" xfId="311" applyFont="1" applyBorder="1" applyAlignment="1">
      <alignment horizontal="center" vertical="center"/>
    </xf>
    <xf numFmtId="0" fontId="7" fillId="0" borderId="1" xfId="307" applyFont="1" applyBorder="1" applyAlignment="1">
      <alignment horizontal="left" vertical="center" wrapText="1"/>
    </xf>
    <xf numFmtId="0" fontId="7" fillId="0" borderId="1" xfId="307" applyFont="1" applyBorder="1" applyAlignment="1">
      <alignment horizontal="center" vertical="center" wrapText="1"/>
    </xf>
    <xf numFmtId="0" fontId="9" fillId="4" borderId="1" xfId="12" applyFont="1" applyFill="1" applyBorder="1" applyAlignment="1">
      <alignment vertical="center"/>
    </xf>
    <xf numFmtId="0" fontId="9" fillId="4" borderId="1" xfId="311" applyFont="1" applyFill="1" applyBorder="1" applyAlignment="1">
      <alignment horizontal="center" vertical="center"/>
    </xf>
    <xf numFmtId="0" fontId="9" fillId="4" borderId="1" xfId="307" applyFont="1" applyFill="1" applyBorder="1" applyAlignment="1">
      <alignment horizontal="left" vertical="center" wrapText="1"/>
    </xf>
    <xf numFmtId="0" fontId="9" fillId="4" borderId="1" xfId="307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1" xfId="311" applyFont="1" applyBorder="1" applyAlignment="1">
      <alignment horizontal="center" vertical="center"/>
    </xf>
    <xf numFmtId="0" fontId="61" fillId="0" borderId="1" xfId="12" applyFont="1" applyBorder="1" applyAlignment="1">
      <alignment horizontal="center" vertical="center"/>
    </xf>
    <xf numFmtId="0" fontId="61" fillId="4" borderId="1" xfId="12" applyFont="1" applyFill="1" applyBorder="1" applyAlignment="1">
      <alignment horizontal="left" vertical="center" wrapText="1"/>
    </xf>
    <xf numFmtId="0" fontId="61" fillId="0" borderId="1" xfId="12" applyFont="1" applyBorder="1" applyAlignment="1">
      <alignment horizontal="center" vertical="center" wrapText="1"/>
    </xf>
    <xf numFmtId="4" fontId="61" fillId="0" borderId="1" xfId="31" applyNumberFormat="1" applyFont="1" applyFill="1" applyBorder="1" applyAlignment="1">
      <alignment horizontal="right" vertical="center"/>
    </xf>
    <xf numFmtId="0" fontId="7" fillId="0" borderId="15" xfId="307" applyFont="1" applyBorder="1" applyAlignment="1">
      <alignment horizontal="center" vertical="center"/>
    </xf>
    <xf numFmtId="0" fontId="7" fillId="0" borderId="15" xfId="307" applyFont="1" applyBorder="1" applyAlignment="1">
      <alignment horizontal="left" vertical="center" wrapText="1"/>
    </xf>
    <xf numFmtId="0" fontId="7" fillId="3" borderId="1" xfId="307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center" vertical="center"/>
    </xf>
    <xf numFmtId="0" fontId="7" fillId="3" borderId="1" xfId="12" applyFont="1" applyFill="1" applyBorder="1" applyAlignment="1">
      <alignment horizontal="center" vertical="center" wrapText="1"/>
    </xf>
    <xf numFmtId="4" fontId="7" fillId="3" borderId="1" xfId="31" applyNumberFormat="1" applyFont="1" applyFill="1" applyBorder="1" applyAlignment="1">
      <alignment horizontal="center" vertical="center"/>
    </xf>
    <xf numFmtId="164" fontId="7" fillId="3" borderId="1" xfId="2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4" borderId="1" xfId="12" applyFont="1" applyFill="1" applyBorder="1" applyAlignment="1">
      <alignment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/>
    </xf>
    <xf numFmtId="0" fontId="7" fillId="4" borderId="1" xfId="12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12" applyFont="1" applyFill="1" applyBorder="1" applyAlignment="1">
      <alignment horizontal="left" vertical="center" wrapText="1"/>
    </xf>
    <xf numFmtId="0" fontId="7" fillId="4" borderId="1" xfId="307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3" borderId="1" xfId="307" applyFont="1" applyFill="1" applyBorder="1" applyAlignment="1">
      <alignment horizontal="center" vertical="center"/>
    </xf>
    <xf numFmtId="0" fontId="9" fillId="3" borderId="1" xfId="307" applyFont="1" applyFill="1" applyBorder="1" applyAlignment="1">
      <alignment horizontal="center"/>
    </xf>
    <xf numFmtId="0" fontId="9" fillId="3" borderId="1" xfId="307" applyFont="1" applyFill="1" applyBorder="1" applyAlignment="1">
      <alignment vertical="center"/>
    </xf>
    <xf numFmtId="4" fontId="9" fillId="3" borderId="1" xfId="305" applyNumberFormat="1" applyFont="1" applyFill="1" applyBorder="1" applyAlignment="1">
      <alignment horizontal="center" vertical="center"/>
    </xf>
    <xf numFmtId="4" fontId="9" fillId="4" borderId="1" xfId="305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56" fillId="3" borderId="1" xfId="1701" applyFont="1" applyFill="1" applyBorder="1" applyAlignment="1">
      <alignment horizontal="left" vertical="top" wrapText="1"/>
    </xf>
    <xf numFmtId="0" fontId="56" fillId="3" borderId="1" xfId="1701" applyFont="1" applyFill="1" applyBorder="1" applyAlignment="1">
      <alignment horizontal="right" vertical="top" wrapText="1"/>
    </xf>
    <xf numFmtId="44" fontId="56" fillId="3" borderId="1" xfId="1697" applyFont="1" applyFill="1" applyBorder="1" applyAlignment="1">
      <alignment horizontal="right" vertical="top" wrapText="1"/>
    </xf>
    <xf numFmtId="185" fontId="56" fillId="3" borderId="1" xfId="1701" applyNumberFormat="1" applyFont="1" applyFill="1" applyBorder="1" applyAlignment="1">
      <alignment horizontal="right" vertical="top" wrapText="1"/>
    </xf>
    <xf numFmtId="0" fontId="41" fillId="3" borderId="1" xfId="12" applyFont="1" applyFill="1" applyBorder="1" applyAlignment="1">
      <alignment horizontal="left" vertical="center" wrapText="1"/>
    </xf>
    <xf numFmtId="0" fontId="54" fillId="3" borderId="1" xfId="1701" applyFont="1" applyFill="1" applyBorder="1" applyAlignment="1">
      <alignment horizontal="left" vertical="top" wrapText="1"/>
    </xf>
    <xf numFmtId="0" fontId="54" fillId="3" borderId="1" xfId="1701" applyFont="1" applyFill="1" applyBorder="1" applyAlignment="1">
      <alignment horizontal="right" vertical="top" wrapText="1"/>
    </xf>
    <xf numFmtId="0" fontId="54" fillId="3" borderId="1" xfId="1701" applyFont="1" applyFill="1" applyBorder="1" applyAlignment="1">
      <alignment horizontal="center" wrapText="1"/>
    </xf>
  </cellXfs>
  <cellStyles count="1702">
    <cellStyle name="_x000d__x000a_JournalTemplate=C:\COMFO\CTALK\JOURSTD.TPL_x000d__x000a_LbStateAddress=3 3 0 251 1 89 2 311_x000d__x000a_LbStateJou" xfId="35" xr:uid="{00000000-0005-0000-0000-000000000000}"/>
    <cellStyle name="20% - Ênfase1 100" xfId="1" xr:uid="{00000000-0005-0000-0000-000001000000}"/>
    <cellStyle name="60% - Ênfase6 37" xfId="2" xr:uid="{00000000-0005-0000-0000-000002000000}"/>
    <cellStyle name="Comma_Arauco Piping list" xfId="36" xr:uid="{00000000-0005-0000-0000-000003000000}"/>
    <cellStyle name="Comma0" xfId="37" xr:uid="{00000000-0005-0000-0000-000004000000}"/>
    <cellStyle name="CORES" xfId="38" xr:uid="{00000000-0005-0000-0000-000005000000}"/>
    <cellStyle name="Currency [0]_Arauco Piping list" xfId="39" xr:uid="{00000000-0005-0000-0000-000006000000}"/>
    <cellStyle name="Currency_Arauco Piping list" xfId="40" xr:uid="{00000000-0005-0000-0000-000007000000}"/>
    <cellStyle name="Currency0" xfId="41" xr:uid="{00000000-0005-0000-0000-000008000000}"/>
    <cellStyle name="Data" xfId="42" xr:uid="{00000000-0005-0000-0000-000009000000}"/>
    <cellStyle name="Date" xfId="43" xr:uid="{00000000-0005-0000-0000-00000A000000}"/>
    <cellStyle name="Excel Built-in Excel Built-in Excel Built-in Excel Built-in Excel Built-in Excel Built-in Excel Built-in Excel Built-in Separador de milhares 4" xfId="3" xr:uid="{00000000-0005-0000-0000-00000B000000}"/>
    <cellStyle name="Excel Built-in Excel Built-in Excel Built-in Excel Built-in Excel Built-in Excel Built-in Excel Built-in Separador de milhares 4" xfId="4" xr:uid="{00000000-0005-0000-0000-00000C000000}"/>
    <cellStyle name="Excel Built-in Normal" xfId="5" xr:uid="{00000000-0005-0000-0000-00000D000000}"/>
    <cellStyle name="Excel Built-in Normal 1" xfId="6" xr:uid="{00000000-0005-0000-0000-00000E000000}"/>
    <cellStyle name="Excel Built-in Normal 2" xfId="7" xr:uid="{00000000-0005-0000-0000-00000F000000}"/>
    <cellStyle name="Excel Built-in Normal 3" xfId="44" xr:uid="{00000000-0005-0000-0000-000010000000}"/>
    <cellStyle name="Excel_BuiltIn_Comma" xfId="8" xr:uid="{00000000-0005-0000-0000-000011000000}"/>
    <cellStyle name="Fixed" xfId="45" xr:uid="{00000000-0005-0000-0000-000012000000}"/>
    <cellStyle name="Fixo" xfId="46" xr:uid="{00000000-0005-0000-0000-000013000000}"/>
    <cellStyle name="Followed Hyperlink" xfId="47" xr:uid="{00000000-0005-0000-0000-000014000000}"/>
    <cellStyle name="Grey" xfId="48" xr:uid="{00000000-0005-0000-0000-000015000000}"/>
    <cellStyle name="Heading" xfId="9" xr:uid="{00000000-0005-0000-0000-000016000000}"/>
    <cellStyle name="Heading 1" xfId="49" xr:uid="{00000000-0005-0000-0000-000017000000}"/>
    <cellStyle name="Heading 2" xfId="50" xr:uid="{00000000-0005-0000-0000-000018000000}"/>
    <cellStyle name="Heading1" xfId="10" xr:uid="{00000000-0005-0000-0000-000019000000}"/>
    <cellStyle name="Hiperlink 2" xfId="51" xr:uid="{00000000-0005-0000-0000-00001A000000}"/>
    <cellStyle name="Indefinido" xfId="52" xr:uid="{00000000-0005-0000-0000-00001B000000}"/>
    <cellStyle name="Input [yellow]" xfId="53" xr:uid="{00000000-0005-0000-0000-00001C000000}"/>
    <cellStyle name="material" xfId="54" xr:uid="{00000000-0005-0000-0000-00001D000000}"/>
    <cellStyle name="material 2" xfId="191" xr:uid="{00000000-0005-0000-0000-00001E000000}"/>
    <cellStyle name="material 2 2" xfId="555" xr:uid="{00000000-0005-0000-0000-00001F000000}"/>
    <cellStyle name="material 3" xfId="496" xr:uid="{00000000-0005-0000-0000-000020000000}"/>
    <cellStyle name="material 4" xfId="365" xr:uid="{00000000-0005-0000-0000-000021000000}"/>
    <cellStyle name="MINIPG" xfId="55" xr:uid="{00000000-0005-0000-0000-000022000000}"/>
    <cellStyle name="Moeda" xfId="1697" builtinId="4"/>
    <cellStyle name="Moeda 2" xfId="56" xr:uid="{00000000-0005-0000-0000-000024000000}"/>
    <cellStyle name="Normal" xfId="0" builtinId="0"/>
    <cellStyle name="Normal - Style1" xfId="57" xr:uid="{00000000-0005-0000-0000-000026000000}"/>
    <cellStyle name="Normal 10" xfId="58" xr:uid="{00000000-0005-0000-0000-000027000000}"/>
    <cellStyle name="Normal 10 2" xfId="32" xr:uid="{00000000-0005-0000-0000-000028000000}"/>
    <cellStyle name="Normal 10 2 2" xfId="435" xr:uid="{00000000-0005-0000-0000-000029000000}"/>
    <cellStyle name="Normal 10 3" xfId="366" xr:uid="{00000000-0005-0000-0000-00002A000000}"/>
    <cellStyle name="Normal 100" xfId="312" xr:uid="{00000000-0005-0000-0000-00002B000000}"/>
    <cellStyle name="Normal 101" xfId="864" xr:uid="{00000000-0005-0000-0000-00002C000000}"/>
    <cellStyle name="Normal 102" xfId="868" xr:uid="{00000000-0005-0000-0000-00002D000000}"/>
    <cellStyle name="Normal 103" xfId="1282" xr:uid="{00000000-0005-0000-0000-00002E000000}"/>
    <cellStyle name="Normal 104" xfId="1331" xr:uid="{00000000-0005-0000-0000-00002F000000}"/>
    <cellStyle name="Normal 105" xfId="1699" xr:uid="{1C3C9C30-83E5-4B61-8EAC-F353AAB2609A}"/>
    <cellStyle name="Normal 106" xfId="1701" xr:uid="{2F5D1EB9-42B5-4E98-9C04-B37F095295F7}"/>
    <cellStyle name="Normal 11" xfId="59" xr:uid="{00000000-0005-0000-0000-000030000000}"/>
    <cellStyle name="Normal 11 2" xfId="189" xr:uid="{00000000-0005-0000-0000-000031000000}"/>
    <cellStyle name="Normal 11 2 2" xfId="436" xr:uid="{00000000-0005-0000-0000-000032000000}"/>
    <cellStyle name="Normal 11 3" xfId="367" xr:uid="{00000000-0005-0000-0000-000033000000}"/>
    <cellStyle name="Normal 12" xfId="11" xr:uid="{00000000-0005-0000-0000-000034000000}"/>
    <cellStyle name="Normal 12 2" xfId="192" xr:uid="{00000000-0005-0000-0000-000035000000}"/>
    <cellStyle name="Normal 12 2 2" xfId="556" xr:uid="{00000000-0005-0000-0000-000036000000}"/>
    <cellStyle name="Normal 12 3" xfId="497" xr:uid="{00000000-0005-0000-0000-000037000000}"/>
    <cellStyle name="Normal 12 4" xfId="368" xr:uid="{00000000-0005-0000-0000-000038000000}"/>
    <cellStyle name="Normal 13" xfId="60" xr:uid="{00000000-0005-0000-0000-000039000000}"/>
    <cellStyle name="Normal 13 10" xfId="872" xr:uid="{00000000-0005-0000-0000-00003A000000}"/>
    <cellStyle name="Normal 13 2" xfId="61" xr:uid="{00000000-0005-0000-0000-00003B000000}"/>
    <cellStyle name="Normal 13 2 2" xfId="193" xr:uid="{00000000-0005-0000-0000-00003C000000}"/>
    <cellStyle name="Normal 13 2 2 2" xfId="760" xr:uid="{00000000-0005-0000-0000-00003D000000}"/>
    <cellStyle name="Normal 13 2 2 2 2" xfId="1607" xr:uid="{00000000-0005-0000-0000-00003E000000}"/>
    <cellStyle name="Normal 13 2 2 2 3" xfId="1192" xr:uid="{00000000-0005-0000-0000-00003F000000}"/>
    <cellStyle name="Normal 13 2 2 3" xfId="558" xr:uid="{00000000-0005-0000-0000-000040000000}"/>
    <cellStyle name="Normal 13 2 2 3 2" xfId="1472" xr:uid="{00000000-0005-0000-0000-000041000000}"/>
    <cellStyle name="Normal 13 2 2 3 3" xfId="1057" xr:uid="{00000000-0005-0000-0000-000042000000}"/>
    <cellStyle name="Normal 13 2 2 4" xfId="1332" xr:uid="{00000000-0005-0000-0000-000043000000}"/>
    <cellStyle name="Normal 13 2 2 5" xfId="917" xr:uid="{00000000-0005-0000-0000-000044000000}"/>
    <cellStyle name="Normal 13 2 3" xfId="662" xr:uid="{00000000-0005-0000-0000-000045000000}"/>
    <cellStyle name="Normal 13 2 3 2" xfId="804" xr:uid="{00000000-0005-0000-0000-000046000000}"/>
    <cellStyle name="Normal 13 2 3 2 2" xfId="1650" xr:uid="{00000000-0005-0000-0000-000047000000}"/>
    <cellStyle name="Normal 13 2 3 2 3" xfId="1235" xr:uid="{00000000-0005-0000-0000-000048000000}"/>
    <cellStyle name="Normal 13 2 3 3" xfId="1515" xr:uid="{00000000-0005-0000-0000-000049000000}"/>
    <cellStyle name="Normal 13 2 3 4" xfId="1100" xr:uid="{00000000-0005-0000-0000-00004A000000}"/>
    <cellStyle name="Normal 13 2 4" xfId="499" xr:uid="{00000000-0005-0000-0000-00004B000000}"/>
    <cellStyle name="Normal 13 2 4 2" xfId="1426" xr:uid="{00000000-0005-0000-0000-00004C000000}"/>
    <cellStyle name="Normal 13 2 4 3" xfId="1011" xr:uid="{00000000-0005-0000-0000-00004D000000}"/>
    <cellStyle name="Normal 13 2 5" xfId="714" xr:uid="{00000000-0005-0000-0000-00004E000000}"/>
    <cellStyle name="Normal 13 2 5 2" xfId="1561" xr:uid="{00000000-0005-0000-0000-00004F000000}"/>
    <cellStyle name="Normal 13 2 5 3" xfId="1146" xr:uid="{00000000-0005-0000-0000-000050000000}"/>
    <cellStyle name="Normal 13 2 6" xfId="370" xr:uid="{00000000-0005-0000-0000-000051000000}"/>
    <cellStyle name="Normal 13 2 6 2" xfId="1377" xr:uid="{00000000-0005-0000-0000-000052000000}"/>
    <cellStyle name="Normal 13 2 6 3" xfId="962" xr:uid="{00000000-0005-0000-0000-000053000000}"/>
    <cellStyle name="Normal 13 2 7" xfId="1287" xr:uid="{00000000-0005-0000-0000-000054000000}"/>
    <cellStyle name="Normal 13 2 8" xfId="873" xr:uid="{00000000-0005-0000-0000-000055000000}"/>
    <cellStyle name="Normal 13 3" xfId="62" xr:uid="{00000000-0005-0000-0000-000056000000}"/>
    <cellStyle name="Normal 13 3 2" xfId="194" xr:uid="{00000000-0005-0000-0000-000057000000}"/>
    <cellStyle name="Normal 13 3 2 2" xfId="761" xr:uid="{00000000-0005-0000-0000-000058000000}"/>
    <cellStyle name="Normal 13 3 2 2 2" xfId="1608" xr:uid="{00000000-0005-0000-0000-000059000000}"/>
    <cellStyle name="Normal 13 3 2 2 3" xfId="1193" xr:uid="{00000000-0005-0000-0000-00005A000000}"/>
    <cellStyle name="Normal 13 3 2 3" xfId="559" xr:uid="{00000000-0005-0000-0000-00005B000000}"/>
    <cellStyle name="Normal 13 3 2 3 2" xfId="1473" xr:uid="{00000000-0005-0000-0000-00005C000000}"/>
    <cellStyle name="Normal 13 3 2 3 3" xfId="1058" xr:uid="{00000000-0005-0000-0000-00005D000000}"/>
    <cellStyle name="Normal 13 3 2 4" xfId="1333" xr:uid="{00000000-0005-0000-0000-00005E000000}"/>
    <cellStyle name="Normal 13 3 2 5" xfId="918" xr:uid="{00000000-0005-0000-0000-00005F000000}"/>
    <cellStyle name="Normal 13 3 3" xfId="663" xr:uid="{00000000-0005-0000-0000-000060000000}"/>
    <cellStyle name="Normal 13 3 3 2" xfId="805" xr:uid="{00000000-0005-0000-0000-000061000000}"/>
    <cellStyle name="Normal 13 3 3 2 2" xfId="1651" xr:uid="{00000000-0005-0000-0000-000062000000}"/>
    <cellStyle name="Normal 13 3 3 2 3" xfId="1236" xr:uid="{00000000-0005-0000-0000-000063000000}"/>
    <cellStyle name="Normal 13 3 3 3" xfId="1516" xr:uid="{00000000-0005-0000-0000-000064000000}"/>
    <cellStyle name="Normal 13 3 3 4" xfId="1101" xr:uid="{00000000-0005-0000-0000-000065000000}"/>
    <cellStyle name="Normal 13 3 4" xfId="500" xr:uid="{00000000-0005-0000-0000-000066000000}"/>
    <cellStyle name="Normal 13 3 4 2" xfId="1427" xr:uid="{00000000-0005-0000-0000-000067000000}"/>
    <cellStyle name="Normal 13 3 4 3" xfId="1012" xr:uid="{00000000-0005-0000-0000-000068000000}"/>
    <cellStyle name="Normal 13 3 5" xfId="715" xr:uid="{00000000-0005-0000-0000-000069000000}"/>
    <cellStyle name="Normal 13 3 5 2" xfId="1562" xr:uid="{00000000-0005-0000-0000-00006A000000}"/>
    <cellStyle name="Normal 13 3 5 3" xfId="1147" xr:uid="{00000000-0005-0000-0000-00006B000000}"/>
    <cellStyle name="Normal 13 3 6" xfId="371" xr:uid="{00000000-0005-0000-0000-00006C000000}"/>
    <cellStyle name="Normal 13 3 6 2" xfId="1378" xr:uid="{00000000-0005-0000-0000-00006D000000}"/>
    <cellStyle name="Normal 13 3 6 3" xfId="963" xr:uid="{00000000-0005-0000-0000-00006E000000}"/>
    <cellStyle name="Normal 13 3 7" xfId="1288" xr:uid="{00000000-0005-0000-0000-00006F000000}"/>
    <cellStyle name="Normal 13 3 8" xfId="874" xr:uid="{00000000-0005-0000-0000-000070000000}"/>
    <cellStyle name="Normal 13 4" xfId="63" xr:uid="{00000000-0005-0000-0000-000071000000}"/>
    <cellStyle name="Normal 13 4 2" xfId="33" xr:uid="{00000000-0005-0000-0000-000072000000}"/>
    <cellStyle name="Normal 13 4 2 2" xfId="659" xr:uid="{00000000-0005-0000-0000-000073000000}"/>
    <cellStyle name="Normal 13 4 2 2 2" xfId="1512" xr:uid="{00000000-0005-0000-0000-000074000000}"/>
    <cellStyle name="Normal 13 4 2 2 3" xfId="1097" xr:uid="{00000000-0005-0000-0000-000075000000}"/>
    <cellStyle name="Normal 13 4 2 3" xfId="801" xr:uid="{00000000-0005-0000-0000-000076000000}"/>
    <cellStyle name="Normal 13 4 2 3 2" xfId="1647" xr:uid="{00000000-0005-0000-0000-000077000000}"/>
    <cellStyle name="Normal 13 4 2 3 3" xfId="1232" xr:uid="{00000000-0005-0000-0000-000078000000}"/>
    <cellStyle name="Normal 13 4 2 4" xfId="851" xr:uid="{00000000-0005-0000-0000-000079000000}"/>
    <cellStyle name="Normal 13 4 2 4 2" xfId="1695" xr:uid="{00000000-0005-0000-0000-00007A000000}"/>
    <cellStyle name="Normal 13 4 2 4 3" xfId="1280" xr:uid="{00000000-0005-0000-0000-00007B000000}"/>
    <cellStyle name="Normal 13 4 2 5" xfId="439" xr:uid="{00000000-0005-0000-0000-00007C000000}"/>
    <cellStyle name="Normal 13 4 2 5 2" xfId="1419" xr:uid="{00000000-0005-0000-0000-00007D000000}"/>
    <cellStyle name="Normal 13 4 2 5 3" xfId="1004" xr:uid="{00000000-0005-0000-0000-00007E000000}"/>
    <cellStyle name="Normal 13 4 2 6" xfId="1284" xr:uid="{00000000-0005-0000-0000-00007F000000}"/>
    <cellStyle name="Normal 13 4 2 7" xfId="870" xr:uid="{00000000-0005-0000-0000-000080000000}"/>
    <cellStyle name="Normal 13 4 3" xfId="308" xr:uid="{00000000-0005-0000-0000-000081000000}"/>
    <cellStyle name="Normal 13 4 3 2" xfId="660" xr:uid="{00000000-0005-0000-0000-000082000000}"/>
    <cellStyle name="Normal 13 4 3 2 2" xfId="1513" xr:uid="{00000000-0005-0000-0000-000083000000}"/>
    <cellStyle name="Normal 13 4 3 2 3" xfId="1098" xr:uid="{00000000-0005-0000-0000-000084000000}"/>
    <cellStyle name="Normal 13 4 3 3" xfId="802" xr:uid="{00000000-0005-0000-0000-000085000000}"/>
    <cellStyle name="Normal 13 4 3 3 2" xfId="1648" xr:uid="{00000000-0005-0000-0000-000086000000}"/>
    <cellStyle name="Normal 13 4 3 3 3" xfId="1233" xr:uid="{00000000-0005-0000-0000-000087000000}"/>
    <cellStyle name="Normal 13 4 3 4" xfId="440" xr:uid="{00000000-0005-0000-0000-000088000000}"/>
    <cellStyle name="Normal 13 4 3 4 2" xfId="1420" xr:uid="{00000000-0005-0000-0000-000089000000}"/>
    <cellStyle name="Normal 13 4 3 4 3" xfId="1005" xr:uid="{00000000-0005-0000-0000-00008A000000}"/>
    <cellStyle name="Normal 13 4 3 5" xfId="1374" xr:uid="{00000000-0005-0000-0000-00008B000000}"/>
    <cellStyle name="Normal 13 4 3 6" xfId="959" xr:uid="{00000000-0005-0000-0000-00008C000000}"/>
    <cellStyle name="Normal 13 4 4" xfId="549" xr:uid="{00000000-0005-0000-0000-00008D000000}"/>
    <cellStyle name="Normal 13 4 4 2" xfId="1465" xr:uid="{00000000-0005-0000-0000-00008E000000}"/>
    <cellStyle name="Normal 13 4 4 3" xfId="1050" xr:uid="{00000000-0005-0000-0000-00008F000000}"/>
    <cellStyle name="Normal 13 4 5" xfId="753" xr:uid="{00000000-0005-0000-0000-000090000000}"/>
    <cellStyle name="Normal 13 4 5 2" xfId="1600" xr:uid="{00000000-0005-0000-0000-000091000000}"/>
    <cellStyle name="Normal 13 4 5 3" xfId="1185" xr:uid="{00000000-0005-0000-0000-000092000000}"/>
    <cellStyle name="Normal 13 4 6" xfId="850" xr:uid="{00000000-0005-0000-0000-000093000000}"/>
    <cellStyle name="Normal 13 4 6 2" xfId="1694" xr:uid="{00000000-0005-0000-0000-000094000000}"/>
    <cellStyle name="Normal 13 4 6 3" xfId="1279" xr:uid="{00000000-0005-0000-0000-000095000000}"/>
    <cellStyle name="Normal 13 4 7" xfId="428" xr:uid="{00000000-0005-0000-0000-000096000000}"/>
    <cellStyle name="Normal 13 4 7 2" xfId="1416" xr:uid="{00000000-0005-0000-0000-000097000000}"/>
    <cellStyle name="Normal 13 4 7 3" xfId="1001" xr:uid="{00000000-0005-0000-0000-000098000000}"/>
    <cellStyle name="Normal 13 4 8" xfId="1289" xr:uid="{00000000-0005-0000-0000-000099000000}"/>
    <cellStyle name="Normal 13 4 9" xfId="875" xr:uid="{00000000-0005-0000-0000-00009A000000}"/>
    <cellStyle name="Normal 13 5" xfId="64" xr:uid="{00000000-0005-0000-0000-00009B000000}"/>
    <cellStyle name="Normal 13 5 2" xfId="703" xr:uid="{00000000-0005-0000-0000-00009C000000}"/>
    <cellStyle name="Normal 13 5 2 2" xfId="844" xr:uid="{00000000-0005-0000-0000-00009D000000}"/>
    <cellStyle name="Normal 13 5 2 2 2" xfId="1690" xr:uid="{00000000-0005-0000-0000-00009E000000}"/>
    <cellStyle name="Normal 13 5 2 2 3" xfId="1275" xr:uid="{00000000-0005-0000-0000-00009F000000}"/>
    <cellStyle name="Normal 13 5 2 3" xfId="1555" xr:uid="{00000000-0005-0000-0000-0000A0000000}"/>
    <cellStyle name="Normal 13 5 2 4" xfId="1140" xr:uid="{00000000-0005-0000-0000-0000A1000000}"/>
    <cellStyle name="Normal 13 5 3" xfId="557" xr:uid="{00000000-0005-0000-0000-0000A2000000}"/>
    <cellStyle name="Normal 13 5 3 2" xfId="1471" xr:uid="{00000000-0005-0000-0000-0000A3000000}"/>
    <cellStyle name="Normal 13 5 3 3" xfId="1056" xr:uid="{00000000-0005-0000-0000-0000A4000000}"/>
    <cellStyle name="Normal 13 5 4" xfId="759" xr:uid="{00000000-0005-0000-0000-0000A5000000}"/>
    <cellStyle name="Normal 13 5 4 2" xfId="1606" xr:uid="{00000000-0005-0000-0000-0000A6000000}"/>
    <cellStyle name="Normal 13 5 4 3" xfId="1191" xr:uid="{00000000-0005-0000-0000-0000A7000000}"/>
    <cellStyle name="Normal 13 5 5" xfId="441" xr:uid="{00000000-0005-0000-0000-0000A8000000}"/>
    <cellStyle name="Normal 13 5 5 2" xfId="1421" xr:uid="{00000000-0005-0000-0000-0000A9000000}"/>
    <cellStyle name="Normal 13 5 5 3" xfId="1006" xr:uid="{00000000-0005-0000-0000-0000AA000000}"/>
    <cellStyle name="Normal 13 5 6" xfId="1290" xr:uid="{00000000-0005-0000-0000-0000AB000000}"/>
    <cellStyle name="Normal 13 5 7" xfId="876" xr:uid="{00000000-0005-0000-0000-0000AC000000}"/>
    <cellStyle name="Normal 13 6" xfId="498" xr:uid="{00000000-0005-0000-0000-0000AD000000}"/>
    <cellStyle name="Normal 13 6 2" xfId="1425" xr:uid="{00000000-0005-0000-0000-0000AE000000}"/>
    <cellStyle name="Normal 13 6 3" xfId="1010" xr:uid="{00000000-0005-0000-0000-0000AF000000}"/>
    <cellStyle name="Normal 13 7" xfId="713" xr:uid="{00000000-0005-0000-0000-0000B0000000}"/>
    <cellStyle name="Normal 13 7 2" xfId="1560" xr:uid="{00000000-0005-0000-0000-0000B1000000}"/>
    <cellStyle name="Normal 13 7 3" xfId="1145" xr:uid="{00000000-0005-0000-0000-0000B2000000}"/>
    <cellStyle name="Normal 13 8" xfId="369" xr:uid="{00000000-0005-0000-0000-0000B3000000}"/>
    <cellStyle name="Normal 13 8 2" xfId="1376" xr:uid="{00000000-0005-0000-0000-0000B4000000}"/>
    <cellStyle name="Normal 13 8 3" xfId="961" xr:uid="{00000000-0005-0000-0000-0000B5000000}"/>
    <cellStyle name="Normal 13 9" xfId="1286" xr:uid="{00000000-0005-0000-0000-0000B6000000}"/>
    <cellStyle name="Normal 14" xfId="65" xr:uid="{00000000-0005-0000-0000-0000B7000000}"/>
    <cellStyle name="Normal 14 10" xfId="877" xr:uid="{00000000-0005-0000-0000-0000B8000000}"/>
    <cellStyle name="Normal 14 2" xfId="66" xr:uid="{00000000-0005-0000-0000-0000B9000000}"/>
    <cellStyle name="Normal 14 2 2" xfId="195" xr:uid="{00000000-0005-0000-0000-0000BA000000}"/>
    <cellStyle name="Normal 14 2 2 2" xfId="763" xr:uid="{00000000-0005-0000-0000-0000BB000000}"/>
    <cellStyle name="Normal 14 2 2 2 2" xfId="1610" xr:uid="{00000000-0005-0000-0000-0000BC000000}"/>
    <cellStyle name="Normal 14 2 2 2 3" xfId="1195" xr:uid="{00000000-0005-0000-0000-0000BD000000}"/>
    <cellStyle name="Normal 14 2 2 3" xfId="561" xr:uid="{00000000-0005-0000-0000-0000BE000000}"/>
    <cellStyle name="Normal 14 2 2 3 2" xfId="1475" xr:uid="{00000000-0005-0000-0000-0000BF000000}"/>
    <cellStyle name="Normal 14 2 2 3 3" xfId="1060" xr:uid="{00000000-0005-0000-0000-0000C0000000}"/>
    <cellStyle name="Normal 14 2 2 4" xfId="1334" xr:uid="{00000000-0005-0000-0000-0000C1000000}"/>
    <cellStyle name="Normal 14 2 2 5" xfId="919" xr:uid="{00000000-0005-0000-0000-0000C2000000}"/>
    <cellStyle name="Normal 14 2 3" xfId="665" xr:uid="{00000000-0005-0000-0000-0000C3000000}"/>
    <cellStyle name="Normal 14 2 3 2" xfId="807" xr:uid="{00000000-0005-0000-0000-0000C4000000}"/>
    <cellStyle name="Normal 14 2 3 2 2" xfId="1653" xr:uid="{00000000-0005-0000-0000-0000C5000000}"/>
    <cellStyle name="Normal 14 2 3 2 3" xfId="1238" xr:uid="{00000000-0005-0000-0000-0000C6000000}"/>
    <cellStyle name="Normal 14 2 3 3" xfId="1518" xr:uid="{00000000-0005-0000-0000-0000C7000000}"/>
    <cellStyle name="Normal 14 2 3 4" xfId="1103" xr:uid="{00000000-0005-0000-0000-0000C8000000}"/>
    <cellStyle name="Normal 14 2 4" xfId="502" xr:uid="{00000000-0005-0000-0000-0000C9000000}"/>
    <cellStyle name="Normal 14 2 4 2" xfId="1429" xr:uid="{00000000-0005-0000-0000-0000CA000000}"/>
    <cellStyle name="Normal 14 2 4 3" xfId="1014" xr:uid="{00000000-0005-0000-0000-0000CB000000}"/>
    <cellStyle name="Normal 14 2 5" xfId="717" xr:uid="{00000000-0005-0000-0000-0000CC000000}"/>
    <cellStyle name="Normal 14 2 5 2" xfId="1564" xr:uid="{00000000-0005-0000-0000-0000CD000000}"/>
    <cellStyle name="Normal 14 2 5 3" xfId="1149" xr:uid="{00000000-0005-0000-0000-0000CE000000}"/>
    <cellStyle name="Normal 14 2 6" xfId="373" xr:uid="{00000000-0005-0000-0000-0000CF000000}"/>
    <cellStyle name="Normal 14 2 6 2" xfId="1380" xr:uid="{00000000-0005-0000-0000-0000D0000000}"/>
    <cellStyle name="Normal 14 2 6 3" xfId="965" xr:uid="{00000000-0005-0000-0000-0000D1000000}"/>
    <cellStyle name="Normal 14 2 7" xfId="1292" xr:uid="{00000000-0005-0000-0000-0000D2000000}"/>
    <cellStyle name="Normal 14 2 8" xfId="878" xr:uid="{00000000-0005-0000-0000-0000D3000000}"/>
    <cellStyle name="Normal 14 3" xfId="67" xr:uid="{00000000-0005-0000-0000-0000D4000000}"/>
    <cellStyle name="Normal 14 3 2" xfId="196" xr:uid="{00000000-0005-0000-0000-0000D5000000}"/>
    <cellStyle name="Normal 14 3 2 2" xfId="764" xr:uid="{00000000-0005-0000-0000-0000D6000000}"/>
    <cellStyle name="Normal 14 3 2 2 2" xfId="1611" xr:uid="{00000000-0005-0000-0000-0000D7000000}"/>
    <cellStyle name="Normal 14 3 2 2 3" xfId="1196" xr:uid="{00000000-0005-0000-0000-0000D8000000}"/>
    <cellStyle name="Normal 14 3 2 3" xfId="562" xr:uid="{00000000-0005-0000-0000-0000D9000000}"/>
    <cellStyle name="Normal 14 3 2 3 2" xfId="1476" xr:uid="{00000000-0005-0000-0000-0000DA000000}"/>
    <cellStyle name="Normal 14 3 2 3 3" xfId="1061" xr:uid="{00000000-0005-0000-0000-0000DB000000}"/>
    <cellStyle name="Normal 14 3 2 4" xfId="1335" xr:uid="{00000000-0005-0000-0000-0000DC000000}"/>
    <cellStyle name="Normal 14 3 2 5" xfId="920" xr:uid="{00000000-0005-0000-0000-0000DD000000}"/>
    <cellStyle name="Normal 14 3 3" xfId="666" xr:uid="{00000000-0005-0000-0000-0000DE000000}"/>
    <cellStyle name="Normal 14 3 3 2" xfId="808" xr:uid="{00000000-0005-0000-0000-0000DF000000}"/>
    <cellStyle name="Normal 14 3 3 2 2" xfId="1654" xr:uid="{00000000-0005-0000-0000-0000E0000000}"/>
    <cellStyle name="Normal 14 3 3 2 3" xfId="1239" xr:uid="{00000000-0005-0000-0000-0000E1000000}"/>
    <cellStyle name="Normal 14 3 3 3" xfId="1519" xr:uid="{00000000-0005-0000-0000-0000E2000000}"/>
    <cellStyle name="Normal 14 3 3 4" xfId="1104" xr:uid="{00000000-0005-0000-0000-0000E3000000}"/>
    <cellStyle name="Normal 14 3 4" xfId="503" xr:uid="{00000000-0005-0000-0000-0000E4000000}"/>
    <cellStyle name="Normal 14 3 4 2" xfId="1430" xr:uid="{00000000-0005-0000-0000-0000E5000000}"/>
    <cellStyle name="Normal 14 3 4 3" xfId="1015" xr:uid="{00000000-0005-0000-0000-0000E6000000}"/>
    <cellStyle name="Normal 14 3 5" xfId="718" xr:uid="{00000000-0005-0000-0000-0000E7000000}"/>
    <cellStyle name="Normal 14 3 5 2" xfId="1565" xr:uid="{00000000-0005-0000-0000-0000E8000000}"/>
    <cellStyle name="Normal 14 3 5 3" xfId="1150" xr:uid="{00000000-0005-0000-0000-0000E9000000}"/>
    <cellStyle name="Normal 14 3 6" xfId="374" xr:uid="{00000000-0005-0000-0000-0000EA000000}"/>
    <cellStyle name="Normal 14 3 6 2" xfId="1381" xr:uid="{00000000-0005-0000-0000-0000EB000000}"/>
    <cellStyle name="Normal 14 3 6 3" xfId="966" xr:uid="{00000000-0005-0000-0000-0000EC000000}"/>
    <cellStyle name="Normal 14 3 7" xfId="1293" xr:uid="{00000000-0005-0000-0000-0000ED000000}"/>
    <cellStyle name="Normal 14 3 8" xfId="879" xr:uid="{00000000-0005-0000-0000-0000EE000000}"/>
    <cellStyle name="Normal 14 4" xfId="197" xr:uid="{00000000-0005-0000-0000-0000EF000000}"/>
    <cellStyle name="Normal 14 4 2" xfId="762" xr:uid="{00000000-0005-0000-0000-0000F0000000}"/>
    <cellStyle name="Normal 14 4 2 2" xfId="1609" xr:uid="{00000000-0005-0000-0000-0000F1000000}"/>
    <cellStyle name="Normal 14 4 2 3" xfId="1194" xr:uid="{00000000-0005-0000-0000-0000F2000000}"/>
    <cellStyle name="Normal 14 4 3" xfId="560" xr:uid="{00000000-0005-0000-0000-0000F3000000}"/>
    <cellStyle name="Normal 14 4 3 2" xfId="1474" xr:uid="{00000000-0005-0000-0000-0000F4000000}"/>
    <cellStyle name="Normal 14 4 3 3" xfId="1059" xr:uid="{00000000-0005-0000-0000-0000F5000000}"/>
    <cellStyle name="Normal 14 4 4" xfId="1336" xr:uid="{00000000-0005-0000-0000-0000F6000000}"/>
    <cellStyle name="Normal 14 4 5" xfId="921" xr:uid="{00000000-0005-0000-0000-0000F7000000}"/>
    <cellStyle name="Normal 14 5" xfId="664" xr:uid="{00000000-0005-0000-0000-0000F8000000}"/>
    <cellStyle name="Normal 14 5 2" xfId="806" xr:uid="{00000000-0005-0000-0000-0000F9000000}"/>
    <cellStyle name="Normal 14 5 2 2" xfId="1652" xr:uid="{00000000-0005-0000-0000-0000FA000000}"/>
    <cellStyle name="Normal 14 5 2 3" xfId="1237" xr:uid="{00000000-0005-0000-0000-0000FB000000}"/>
    <cellStyle name="Normal 14 5 3" xfId="1517" xr:uid="{00000000-0005-0000-0000-0000FC000000}"/>
    <cellStyle name="Normal 14 5 4" xfId="1102" xr:uid="{00000000-0005-0000-0000-0000FD000000}"/>
    <cellStyle name="Normal 14 6" xfId="501" xr:uid="{00000000-0005-0000-0000-0000FE000000}"/>
    <cellStyle name="Normal 14 6 2" xfId="1428" xr:uid="{00000000-0005-0000-0000-0000FF000000}"/>
    <cellStyle name="Normal 14 6 3" xfId="1013" xr:uid="{00000000-0005-0000-0000-000000010000}"/>
    <cellStyle name="Normal 14 7" xfId="716" xr:uid="{00000000-0005-0000-0000-000001010000}"/>
    <cellStyle name="Normal 14 7 2" xfId="1563" xr:uid="{00000000-0005-0000-0000-000002010000}"/>
    <cellStyle name="Normal 14 7 3" xfId="1148" xr:uid="{00000000-0005-0000-0000-000003010000}"/>
    <cellStyle name="Normal 14 8" xfId="372" xr:uid="{00000000-0005-0000-0000-000004010000}"/>
    <cellStyle name="Normal 14 8 2" xfId="1379" xr:uid="{00000000-0005-0000-0000-000005010000}"/>
    <cellStyle name="Normal 14 8 3" xfId="964" xr:uid="{00000000-0005-0000-0000-000006010000}"/>
    <cellStyle name="Normal 14 9" xfId="1291" xr:uid="{00000000-0005-0000-0000-000007010000}"/>
    <cellStyle name="Normal 15" xfId="68" xr:uid="{00000000-0005-0000-0000-000008010000}"/>
    <cellStyle name="Normal 15 2" xfId="69" xr:uid="{00000000-0005-0000-0000-000009010000}"/>
    <cellStyle name="Normal 16" xfId="70" xr:uid="{00000000-0005-0000-0000-00000A010000}"/>
    <cellStyle name="Normal 16 10" xfId="880" xr:uid="{00000000-0005-0000-0000-00000B010000}"/>
    <cellStyle name="Normal 16 2" xfId="71" xr:uid="{00000000-0005-0000-0000-00000C010000}"/>
    <cellStyle name="Normal 16 2 2" xfId="198" xr:uid="{00000000-0005-0000-0000-00000D010000}"/>
    <cellStyle name="Normal 16 2 2 2" xfId="766" xr:uid="{00000000-0005-0000-0000-00000E010000}"/>
    <cellStyle name="Normal 16 2 2 2 2" xfId="1613" xr:uid="{00000000-0005-0000-0000-00000F010000}"/>
    <cellStyle name="Normal 16 2 2 2 3" xfId="1198" xr:uid="{00000000-0005-0000-0000-000010010000}"/>
    <cellStyle name="Normal 16 2 2 3" xfId="564" xr:uid="{00000000-0005-0000-0000-000011010000}"/>
    <cellStyle name="Normal 16 2 2 3 2" xfId="1478" xr:uid="{00000000-0005-0000-0000-000012010000}"/>
    <cellStyle name="Normal 16 2 2 3 3" xfId="1063" xr:uid="{00000000-0005-0000-0000-000013010000}"/>
    <cellStyle name="Normal 16 2 2 4" xfId="1337" xr:uid="{00000000-0005-0000-0000-000014010000}"/>
    <cellStyle name="Normal 16 2 2 5" xfId="922" xr:uid="{00000000-0005-0000-0000-000015010000}"/>
    <cellStyle name="Normal 16 2 3" xfId="668" xr:uid="{00000000-0005-0000-0000-000016010000}"/>
    <cellStyle name="Normal 16 2 3 2" xfId="810" xr:uid="{00000000-0005-0000-0000-000017010000}"/>
    <cellStyle name="Normal 16 2 3 2 2" xfId="1656" xr:uid="{00000000-0005-0000-0000-000018010000}"/>
    <cellStyle name="Normal 16 2 3 2 3" xfId="1241" xr:uid="{00000000-0005-0000-0000-000019010000}"/>
    <cellStyle name="Normal 16 2 3 3" xfId="1521" xr:uid="{00000000-0005-0000-0000-00001A010000}"/>
    <cellStyle name="Normal 16 2 3 4" xfId="1106" xr:uid="{00000000-0005-0000-0000-00001B010000}"/>
    <cellStyle name="Normal 16 2 4" xfId="505" xr:uid="{00000000-0005-0000-0000-00001C010000}"/>
    <cellStyle name="Normal 16 2 4 2" xfId="1432" xr:uid="{00000000-0005-0000-0000-00001D010000}"/>
    <cellStyle name="Normal 16 2 4 3" xfId="1017" xr:uid="{00000000-0005-0000-0000-00001E010000}"/>
    <cellStyle name="Normal 16 2 5" xfId="720" xr:uid="{00000000-0005-0000-0000-00001F010000}"/>
    <cellStyle name="Normal 16 2 5 2" xfId="1567" xr:uid="{00000000-0005-0000-0000-000020010000}"/>
    <cellStyle name="Normal 16 2 5 3" xfId="1152" xr:uid="{00000000-0005-0000-0000-000021010000}"/>
    <cellStyle name="Normal 16 2 6" xfId="377" xr:uid="{00000000-0005-0000-0000-000022010000}"/>
    <cellStyle name="Normal 16 2 6 2" xfId="1383" xr:uid="{00000000-0005-0000-0000-000023010000}"/>
    <cellStyle name="Normal 16 2 6 3" xfId="968" xr:uid="{00000000-0005-0000-0000-000024010000}"/>
    <cellStyle name="Normal 16 2 7" xfId="1295" xr:uid="{00000000-0005-0000-0000-000025010000}"/>
    <cellStyle name="Normal 16 2 8" xfId="881" xr:uid="{00000000-0005-0000-0000-000026010000}"/>
    <cellStyle name="Normal 16 3" xfId="72" xr:uid="{00000000-0005-0000-0000-000027010000}"/>
    <cellStyle name="Normal 16 3 2" xfId="199" xr:uid="{00000000-0005-0000-0000-000028010000}"/>
    <cellStyle name="Normal 16 3 2 2" xfId="767" xr:uid="{00000000-0005-0000-0000-000029010000}"/>
    <cellStyle name="Normal 16 3 2 2 2" xfId="1614" xr:uid="{00000000-0005-0000-0000-00002A010000}"/>
    <cellStyle name="Normal 16 3 2 2 3" xfId="1199" xr:uid="{00000000-0005-0000-0000-00002B010000}"/>
    <cellStyle name="Normal 16 3 2 3" xfId="565" xr:uid="{00000000-0005-0000-0000-00002C010000}"/>
    <cellStyle name="Normal 16 3 2 3 2" xfId="1479" xr:uid="{00000000-0005-0000-0000-00002D010000}"/>
    <cellStyle name="Normal 16 3 2 3 3" xfId="1064" xr:uid="{00000000-0005-0000-0000-00002E010000}"/>
    <cellStyle name="Normal 16 3 2 4" xfId="1338" xr:uid="{00000000-0005-0000-0000-00002F010000}"/>
    <cellStyle name="Normal 16 3 2 5" xfId="923" xr:uid="{00000000-0005-0000-0000-000030010000}"/>
    <cellStyle name="Normal 16 3 3" xfId="669" xr:uid="{00000000-0005-0000-0000-000031010000}"/>
    <cellStyle name="Normal 16 3 3 2" xfId="811" xr:uid="{00000000-0005-0000-0000-000032010000}"/>
    <cellStyle name="Normal 16 3 3 2 2" xfId="1657" xr:uid="{00000000-0005-0000-0000-000033010000}"/>
    <cellStyle name="Normal 16 3 3 2 3" xfId="1242" xr:uid="{00000000-0005-0000-0000-000034010000}"/>
    <cellStyle name="Normal 16 3 3 3" xfId="1522" xr:uid="{00000000-0005-0000-0000-000035010000}"/>
    <cellStyle name="Normal 16 3 3 4" xfId="1107" xr:uid="{00000000-0005-0000-0000-000036010000}"/>
    <cellStyle name="Normal 16 3 4" xfId="506" xr:uid="{00000000-0005-0000-0000-000037010000}"/>
    <cellStyle name="Normal 16 3 4 2" xfId="1433" xr:uid="{00000000-0005-0000-0000-000038010000}"/>
    <cellStyle name="Normal 16 3 4 3" xfId="1018" xr:uid="{00000000-0005-0000-0000-000039010000}"/>
    <cellStyle name="Normal 16 3 5" xfId="721" xr:uid="{00000000-0005-0000-0000-00003A010000}"/>
    <cellStyle name="Normal 16 3 5 2" xfId="1568" xr:uid="{00000000-0005-0000-0000-00003B010000}"/>
    <cellStyle name="Normal 16 3 5 3" xfId="1153" xr:uid="{00000000-0005-0000-0000-00003C010000}"/>
    <cellStyle name="Normal 16 3 6" xfId="378" xr:uid="{00000000-0005-0000-0000-00003D010000}"/>
    <cellStyle name="Normal 16 3 6 2" xfId="1384" xr:uid="{00000000-0005-0000-0000-00003E010000}"/>
    <cellStyle name="Normal 16 3 6 3" xfId="969" xr:uid="{00000000-0005-0000-0000-00003F010000}"/>
    <cellStyle name="Normal 16 3 7" xfId="1296" xr:uid="{00000000-0005-0000-0000-000040010000}"/>
    <cellStyle name="Normal 16 3 8" xfId="882" xr:uid="{00000000-0005-0000-0000-000041010000}"/>
    <cellStyle name="Normal 16 4" xfId="200" xr:uid="{00000000-0005-0000-0000-000042010000}"/>
    <cellStyle name="Normal 16 4 2" xfId="765" xr:uid="{00000000-0005-0000-0000-000043010000}"/>
    <cellStyle name="Normal 16 4 2 2" xfId="1612" xr:uid="{00000000-0005-0000-0000-000044010000}"/>
    <cellStyle name="Normal 16 4 2 3" xfId="1197" xr:uid="{00000000-0005-0000-0000-000045010000}"/>
    <cellStyle name="Normal 16 4 3" xfId="563" xr:uid="{00000000-0005-0000-0000-000046010000}"/>
    <cellStyle name="Normal 16 4 3 2" xfId="1477" xr:uid="{00000000-0005-0000-0000-000047010000}"/>
    <cellStyle name="Normal 16 4 3 3" xfId="1062" xr:uid="{00000000-0005-0000-0000-000048010000}"/>
    <cellStyle name="Normal 16 4 4" xfId="1339" xr:uid="{00000000-0005-0000-0000-000049010000}"/>
    <cellStyle name="Normal 16 4 5" xfId="924" xr:uid="{00000000-0005-0000-0000-00004A010000}"/>
    <cellStyle name="Normal 16 5" xfId="667" xr:uid="{00000000-0005-0000-0000-00004B010000}"/>
    <cellStyle name="Normal 16 5 2" xfId="809" xr:uid="{00000000-0005-0000-0000-00004C010000}"/>
    <cellStyle name="Normal 16 5 2 2" xfId="1655" xr:uid="{00000000-0005-0000-0000-00004D010000}"/>
    <cellStyle name="Normal 16 5 2 3" xfId="1240" xr:uid="{00000000-0005-0000-0000-00004E010000}"/>
    <cellStyle name="Normal 16 5 3" xfId="1520" xr:uid="{00000000-0005-0000-0000-00004F010000}"/>
    <cellStyle name="Normal 16 5 4" xfId="1105" xr:uid="{00000000-0005-0000-0000-000050010000}"/>
    <cellStyle name="Normal 16 6" xfId="504" xr:uid="{00000000-0005-0000-0000-000051010000}"/>
    <cellStyle name="Normal 16 6 2" xfId="1431" xr:uid="{00000000-0005-0000-0000-000052010000}"/>
    <cellStyle name="Normal 16 6 3" xfId="1016" xr:uid="{00000000-0005-0000-0000-000053010000}"/>
    <cellStyle name="Normal 16 7" xfId="719" xr:uid="{00000000-0005-0000-0000-000054010000}"/>
    <cellStyle name="Normal 16 7 2" xfId="1566" xr:uid="{00000000-0005-0000-0000-000055010000}"/>
    <cellStyle name="Normal 16 7 3" xfId="1151" xr:uid="{00000000-0005-0000-0000-000056010000}"/>
    <cellStyle name="Normal 16 8" xfId="376" xr:uid="{00000000-0005-0000-0000-000057010000}"/>
    <cellStyle name="Normal 16 8 2" xfId="1382" xr:uid="{00000000-0005-0000-0000-000058010000}"/>
    <cellStyle name="Normal 16 8 3" xfId="967" xr:uid="{00000000-0005-0000-0000-000059010000}"/>
    <cellStyle name="Normal 16 9" xfId="1294" xr:uid="{00000000-0005-0000-0000-00005A010000}"/>
    <cellStyle name="Normal 17" xfId="73" xr:uid="{00000000-0005-0000-0000-00005B010000}"/>
    <cellStyle name="Normal 17 2" xfId="201" xr:uid="{00000000-0005-0000-0000-00005C010000}"/>
    <cellStyle name="Normal 17 2 2" xfId="566" xr:uid="{00000000-0005-0000-0000-00005D010000}"/>
    <cellStyle name="Normal 17 3" xfId="470" xr:uid="{00000000-0005-0000-0000-00005E010000}"/>
    <cellStyle name="Normal 17 4" xfId="339" xr:uid="{00000000-0005-0000-0000-00005F010000}"/>
    <cellStyle name="Normal 18" xfId="74" xr:uid="{00000000-0005-0000-0000-000060010000}"/>
    <cellStyle name="Normal 18 2" xfId="202" xr:uid="{00000000-0005-0000-0000-000061010000}"/>
    <cellStyle name="Normal 18 2 2" xfId="567" xr:uid="{00000000-0005-0000-0000-000062010000}"/>
    <cellStyle name="Normal 18 3" xfId="480" xr:uid="{00000000-0005-0000-0000-000063010000}"/>
    <cellStyle name="Normal 18 4" xfId="349" xr:uid="{00000000-0005-0000-0000-000064010000}"/>
    <cellStyle name="Normal 19" xfId="75" xr:uid="{00000000-0005-0000-0000-000065010000}"/>
    <cellStyle name="Normal 19 2" xfId="203" xr:uid="{00000000-0005-0000-0000-000066010000}"/>
    <cellStyle name="Normal 19 2 2" xfId="568" xr:uid="{00000000-0005-0000-0000-000067010000}"/>
    <cellStyle name="Normal 19 3" xfId="461" xr:uid="{00000000-0005-0000-0000-000068010000}"/>
    <cellStyle name="Normal 19 4" xfId="330" xr:uid="{00000000-0005-0000-0000-000069010000}"/>
    <cellStyle name="Normal 2" xfId="12" xr:uid="{00000000-0005-0000-0000-00006A010000}"/>
    <cellStyle name="Normal 2 2" xfId="76" xr:uid="{00000000-0005-0000-0000-00006B010000}"/>
    <cellStyle name="Normal 2 2 2" xfId="77" xr:uid="{00000000-0005-0000-0000-00006C010000}"/>
    <cellStyle name="Normal 2 2 2 2" xfId="307" xr:uid="{00000000-0005-0000-0000-00006D010000}"/>
    <cellStyle name="Normal 2 3" xfId="301" xr:uid="{00000000-0005-0000-0000-00006E010000}"/>
    <cellStyle name="Normal 20" xfId="78" xr:uid="{00000000-0005-0000-0000-00006F010000}"/>
    <cellStyle name="Normal 20 2" xfId="204" xr:uid="{00000000-0005-0000-0000-000070010000}"/>
    <cellStyle name="Normal 20 2 2" xfId="569" xr:uid="{00000000-0005-0000-0000-000071010000}"/>
    <cellStyle name="Normal 20 3" xfId="466" xr:uid="{00000000-0005-0000-0000-000072010000}"/>
    <cellStyle name="Normal 20 4" xfId="335" xr:uid="{00000000-0005-0000-0000-000073010000}"/>
    <cellStyle name="Normal 21" xfId="79" xr:uid="{00000000-0005-0000-0000-000074010000}"/>
    <cellStyle name="Normal 21 2" xfId="205" xr:uid="{00000000-0005-0000-0000-000075010000}"/>
    <cellStyle name="Normal 21 2 2" xfId="570" xr:uid="{00000000-0005-0000-0000-000076010000}"/>
    <cellStyle name="Normal 21 3" xfId="475" xr:uid="{00000000-0005-0000-0000-000077010000}"/>
    <cellStyle name="Normal 21 4" xfId="344" xr:uid="{00000000-0005-0000-0000-000078010000}"/>
    <cellStyle name="Normal 22" xfId="80" xr:uid="{00000000-0005-0000-0000-000079010000}"/>
    <cellStyle name="Normal 22 2" xfId="206" xr:uid="{00000000-0005-0000-0000-00007A010000}"/>
    <cellStyle name="Normal 22 2 2" xfId="571" xr:uid="{00000000-0005-0000-0000-00007B010000}"/>
    <cellStyle name="Normal 22 3" xfId="457" xr:uid="{00000000-0005-0000-0000-00007C010000}"/>
    <cellStyle name="Normal 22 4" xfId="326" xr:uid="{00000000-0005-0000-0000-00007D010000}"/>
    <cellStyle name="Normal 23" xfId="81" xr:uid="{00000000-0005-0000-0000-00007E010000}"/>
    <cellStyle name="Normal 23 2" xfId="207" xr:uid="{00000000-0005-0000-0000-00007F010000}"/>
    <cellStyle name="Normal 23 2 2" xfId="572" xr:uid="{00000000-0005-0000-0000-000080010000}"/>
    <cellStyle name="Normal 23 3" xfId="453" xr:uid="{00000000-0005-0000-0000-000081010000}"/>
    <cellStyle name="Normal 23 4" xfId="322" xr:uid="{00000000-0005-0000-0000-000082010000}"/>
    <cellStyle name="Normal 24" xfId="82" xr:uid="{00000000-0005-0000-0000-000083010000}"/>
    <cellStyle name="Normal 24 2" xfId="208" xr:uid="{00000000-0005-0000-0000-000084010000}"/>
    <cellStyle name="Normal 24 2 2" xfId="573" xr:uid="{00000000-0005-0000-0000-000085010000}"/>
    <cellStyle name="Normal 24 3" xfId="455" xr:uid="{00000000-0005-0000-0000-000086010000}"/>
    <cellStyle name="Normal 24 4" xfId="324" xr:uid="{00000000-0005-0000-0000-000087010000}"/>
    <cellStyle name="Normal 25" xfId="83" xr:uid="{00000000-0005-0000-0000-000088010000}"/>
    <cellStyle name="Normal 25 2" xfId="209" xr:uid="{00000000-0005-0000-0000-000089010000}"/>
    <cellStyle name="Normal 25 2 2" xfId="574" xr:uid="{00000000-0005-0000-0000-00008A010000}"/>
    <cellStyle name="Normal 25 3" xfId="484" xr:uid="{00000000-0005-0000-0000-00008B010000}"/>
    <cellStyle name="Normal 25 4" xfId="353" xr:uid="{00000000-0005-0000-0000-00008C010000}"/>
    <cellStyle name="Normal 26" xfId="84" xr:uid="{00000000-0005-0000-0000-00008D010000}"/>
    <cellStyle name="Normal 26 2" xfId="210" xr:uid="{00000000-0005-0000-0000-00008E010000}"/>
    <cellStyle name="Normal 26 2 2" xfId="575" xr:uid="{00000000-0005-0000-0000-00008F010000}"/>
    <cellStyle name="Normal 26 3" xfId="495" xr:uid="{00000000-0005-0000-0000-000090010000}"/>
    <cellStyle name="Normal 26 4" xfId="364" xr:uid="{00000000-0005-0000-0000-000091010000}"/>
    <cellStyle name="Normal 27" xfId="85" xr:uid="{00000000-0005-0000-0000-000092010000}"/>
    <cellStyle name="Normal 27 2" xfId="211" xr:uid="{00000000-0005-0000-0000-000093010000}"/>
    <cellStyle name="Normal 27 2 2" xfId="576" xr:uid="{00000000-0005-0000-0000-000094010000}"/>
    <cellStyle name="Normal 27 3" xfId="489" xr:uid="{00000000-0005-0000-0000-000095010000}"/>
    <cellStyle name="Normal 27 4" xfId="358" xr:uid="{00000000-0005-0000-0000-000096010000}"/>
    <cellStyle name="Normal 28" xfId="86" xr:uid="{00000000-0005-0000-0000-000097010000}"/>
    <cellStyle name="Normal 28 2" xfId="212" xr:uid="{00000000-0005-0000-0000-000098010000}"/>
    <cellStyle name="Normal 28 2 2" xfId="577" xr:uid="{00000000-0005-0000-0000-000099010000}"/>
    <cellStyle name="Normal 28 3" xfId="486" xr:uid="{00000000-0005-0000-0000-00009A010000}"/>
    <cellStyle name="Normal 28 4" xfId="355" xr:uid="{00000000-0005-0000-0000-00009B010000}"/>
    <cellStyle name="Normal 29" xfId="87" xr:uid="{00000000-0005-0000-0000-00009C010000}"/>
    <cellStyle name="Normal 29 2" xfId="213" xr:uid="{00000000-0005-0000-0000-00009D010000}"/>
    <cellStyle name="Normal 29 2 2" xfId="578" xr:uid="{00000000-0005-0000-0000-00009E010000}"/>
    <cellStyle name="Normal 29 3" xfId="477" xr:uid="{00000000-0005-0000-0000-00009F010000}"/>
    <cellStyle name="Normal 29 4" xfId="346" xr:uid="{00000000-0005-0000-0000-0000A0010000}"/>
    <cellStyle name="Normal 3" xfId="13" xr:uid="{00000000-0005-0000-0000-0000A1010000}"/>
    <cellStyle name="Normal 3 2" xfId="88" xr:uid="{00000000-0005-0000-0000-0000A2010000}"/>
    <cellStyle name="Normal 3 2 2" xfId="214" xr:uid="{00000000-0005-0000-0000-0000A3010000}"/>
    <cellStyle name="Normal 3 2 2 2" xfId="580" xr:uid="{00000000-0005-0000-0000-0000A4010000}"/>
    <cellStyle name="Normal 3 2 3" xfId="507" xr:uid="{00000000-0005-0000-0000-0000A5010000}"/>
    <cellStyle name="Normal 3 2 4" xfId="379" xr:uid="{00000000-0005-0000-0000-0000A6010000}"/>
    <cellStyle name="Normal 3 3" xfId="89" xr:uid="{00000000-0005-0000-0000-0000A7010000}"/>
    <cellStyle name="Normal 3 4" xfId="215" xr:uid="{00000000-0005-0000-0000-0000A8010000}"/>
    <cellStyle name="Normal 3 4 2" xfId="579" xr:uid="{00000000-0005-0000-0000-0000A9010000}"/>
    <cellStyle name="Normal 30" xfId="90" xr:uid="{00000000-0005-0000-0000-0000AA010000}"/>
    <cellStyle name="Normal 30 2" xfId="216" xr:uid="{00000000-0005-0000-0000-0000AB010000}"/>
    <cellStyle name="Normal 30 2 2" xfId="581" xr:uid="{00000000-0005-0000-0000-0000AC010000}"/>
    <cellStyle name="Normal 30 3" xfId="451" xr:uid="{00000000-0005-0000-0000-0000AD010000}"/>
    <cellStyle name="Normal 30 4" xfId="320" xr:uid="{00000000-0005-0000-0000-0000AE010000}"/>
    <cellStyle name="Normal 31" xfId="91" xr:uid="{00000000-0005-0000-0000-0000AF010000}"/>
    <cellStyle name="Normal 31 2" xfId="217" xr:uid="{00000000-0005-0000-0000-0000B0010000}"/>
    <cellStyle name="Normal 31 2 2" xfId="582" xr:uid="{00000000-0005-0000-0000-0000B1010000}"/>
    <cellStyle name="Normal 31 3" xfId="482" xr:uid="{00000000-0005-0000-0000-0000B2010000}"/>
    <cellStyle name="Normal 31 4" xfId="351" xr:uid="{00000000-0005-0000-0000-0000B3010000}"/>
    <cellStyle name="Normal 32" xfId="92" xr:uid="{00000000-0005-0000-0000-0000B4010000}"/>
    <cellStyle name="Normal 32 2" xfId="218" xr:uid="{00000000-0005-0000-0000-0000B5010000}"/>
    <cellStyle name="Normal 32 2 2" xfId="583" xr:uid="{00000000-0005-0000-0000-0000B6010000}"/>
    <cellStyle name="Normal 32 3" xfId="459" xr:uid="{00000000-0005-0000-0000-0000B7010000}"/>
    <cellStyle name="Normal 32 4" xfId="328" xr:uid="{00000000-0005-0000-0000-0000B8010000}"/>
    <cellStyle name="Normal 33" xfId="93" xr:uid="{00000000-0005-0000-0000-0000B9010000}"/>
    <cellStyle name="Normal 33 2" xfId="219" xr:uid="{00000000-0005-0000-0000-0000BA010000}"/>
    <cellStyle name="Normal 33 2 2" xfId="584" xr:uid="{00000000-0005-0000-0000-0000BB010000}"/>
    <cellStyle name="Normal 33 3" xfId="468" xr:uid="{00000000-0005-0000-0000-0000BC010000}"/>
    <cellStyle name="Normal 33 4" xfId="337" xr:uid="{00000000-0005-0000-0000-0000BD010000}"/>
    <cellStyle name="Normal 34" xfId="94" xr:uid="{00000000-0005-0000-0000-0000BE010000}"/>
    <cellStyle name="Normal 34 2" xfId="220" xr:uid="{00000000-0005-0000-0000-0000BF010000}"/>
    <cellStyle name="Normal 34 2 2" xfId="585" xr:uid="{00000000-0005-0000-0000-0000C0010000}"/>
    <cellStyle name="Normal 34 3" xfId="493" xr:uid="{00000000-0005-0000-0000-0000C1010000}"/>
    <cellStyle name="Normal 34 4" xfId="362" xr:uid="{00000000-0005-0000-0000-0000C2010000}"/>
    <cellStyle name="Normal 35" xfId="95" xr:uid="{00000000-0005-0000-0000-0000C3010000}"/>
    <cellStyle name="Normal 35 2" xfId="221" xr:uid="{00000000-0005-0000-0000-0000C4010000}"/>
    <cellStyle name="Normal 35 2 2" xfId="586" xr:uid="{00000000-0005-0000-0000-0000C5010000}"/>
    <cellStyle name="Normal 35 3" xfId="478" xr:uid="{00000000-0005-0000-0000-0000C6010000}"/>
    <cellStyle name="Normal 35 4" xfId="347" xr:uid="{00000000-0005-0000-0000-0000C7010000}"/>
    <cellStyle name="Normal 36" xfId="96" xr:uid="{00000000-0005-0000-0000-0000C8010000}"/>
    <cellStyle name="Normal 36 2" xfId="222" xr:uid="{00000000-0005-0000-0000-0000C9010000}"/>
    <cellStyle name="Normal 36 2 2" xfId="587" xr:uid="{00000000-0005-0000-0000-0000CA010000}"/>
    <cellStyle name="Normal 36 3" xfId="464" xr:uid="{00000000-0005-0000-0000-0000CB010000}"/>
    <cellStyle name="Normal 36 4" xfId="333" xr:uid="{00000000-0005-0000-0000-0000CC010000}"/>
    <cellStyle name="Normal 37" xfId="97" xr:uid="{00000000-0005-0000-0000-0000CD010000}"/>
    <cellStyle name="Normal 37 2" xfId="98" xr:uid="{00000000-0005-0000-0000-0000CE010000}"/>
    <cellStyle name="Normal 37 2 2" xfId="223" xr:uid="{00000000-0005-0000-0000-0000CF010000}"/>
    <cellStyle name="Normal 37 2 2 2" xfId="769" xr:uid="{00000000-0005-0000-0000-0000D0010000}"/>
    <cellStyle name="Normal 37 2 2 2 2" xfId="1616" xr:uid="{00000000-0005-0000-0000-0000D1010000}"/>
    <cellStyle name="Normal 37 2 2 2 3" xfId="1201" xr:uid="{00000000-0005-0000-0000-0000D2010000}"/>
    <cellStyle name="Normal 37 2 2 3" xfId="589" xr:uid="{00000000-0005-0000-0000-0000D3010000}"/>
    <cellStyle name="Normal 37 2 2 3 2" xfId="1481" xr:uid="{00000000-0005-0000-0000-0000D4010000}"/>
    <cellStyle name="Normal 37 2 2 3 3" xfId="1066" xr:uid="{00000000-0005-0000-0000-0000D5010000}"/>
    <cellStyle name="Normal 37 2 2 4" xfId="1340" xr:uid="{00000000-0005-0000-0000-0000D6010000}"/>
    <cellStyle name="Normal 37 2 2 5" xfId="925" xr:uid="{00000000-0005-0000-0000-0000D7010000}"/>
    <cellStyle name="Normal 37 2 3" xfId="671" xr:uid="{00000000-0005-0000-0000-0000D8010000}"/>
    <cellStyle name="Normal 37 2 3 2" xfId="813" xr:uid="{00000000-0005-0000-0000-0000D9010000}"/>
    <cellStyle name="Normal 37 2 3 2 2" xfId="1659" xr:uid="{00000000-0005-0000-0000-0000DA010000}"/>
    <cellStyle name="Normal 37 2 3 2 3" xfId="1244" xr:uid="{00000000-0005-0000-0000-0000DB010000}"/>
    <cellStyle name="Normal 37 2 3 3" xfId="1524" xr:uid="{00000000-0005-0000-0000-0000DC010000}"/>
    <cellStyle name="Normal 37 2 3 4" xfId="1109" xr:uid="{00000000-0005-0000-0000-0000DD010000}"/>
    <cellStyle name="Normal 37 2 4" xfId="509" xr:uid="{00000000-0005-0000-0000-0000DE010000}"/>
    <cellStyle name="Normal 37 2 4 2" xfId="1435" xr:uid="{00000000-0005-0000-0000-0000DF010000}"/>
    <cellStyle name="Normal 37 2 4 3" xfId="1020" xr:uid="{00000000-0005-0000-0000-0000E0010000}"/>
    <cellStyle name="Normal 37 2 5" xfId="723" xr:uid="{00000000-0005-0000-0000-0000E1010000}"/>
    <cellStyle name="Normal 37 2 5 2" xfId="1570" xr:uid="{00000000-0005-0000-0000-0000E2010000}"/>
    <cellStyle name="Normal 37 2 5 3" xfId="1155" xr:uid="{00000000-0005-0000-0000-0000E3010000}"/>
    <cellStyle name="Normal 37 2 6" xfId="381" xr:uid="{00000000-0005-0000-0000-0000E4010000}"/>
    <cellStyle name="Normal 37 2 6 2" xfId="1386" xr:uid="{00000000-0005-0000-0000-0000E5010000}"/>
    <cellStyle name="Normal 37 2 6 3" xfId="971" xr:uid="{00000000-0005-0000-0000-0000E6010000}"/>
    <cellStyle name="Normal 37 2 7" xfId="1298" xr:uid="{00000000-0005-0000-0000-0000E7010000}"/>
    <cellStyle name="Normal 37 2 8" xfId="884" xr:uid="{00000000-0005-0000-0000-0000E8010000}"/>
    <cellStyle name="Normal 37 3" xfId="224" xr:uid="{00000000-0005-0000-0000-0000E9010000}"/>
    <cellStyle name="Normal 37 3 2" xfId="768" xr:uid="{00000000-0005-0000-0000-0000EA010000}"/>
    <cellStyle name="Normal 37 3 2 2" xfId="1615" xr:uid="{00000000-0005-0000-0000-0000EB010000}"/>
    <cellStyle name="Normal 37 3 2 3" xfId="1200" xr:uid="{00000000-0005-0000-0000-0000EC010000}"/>
    <cellStyle name="Normal 37 3 3" xfId="588" xr:uid="{00000000-0005-0000-0000-0000ED010000}"/>
    <cellStyle name="Normal 37 3 3 2" xfId="1480" xr:uid="{00000000-0005-0000-0000-0000EE010000}"/>
    <cellStyle name="Normal 37 3 3 3" xfId="1065" xr:uid="{00000000-0005-0000-0000-0000EF010000}"/>
    <cellStyle name="Normal 37 3 4" xfId="1341" xr:uid="{00000000-0005-0000-0000-0000F0010000}"/>
    <cellStyle name="Normal 37 3 5" xfId="926" xr:uid="{00000000-0005-0000-0000-0000F1010000}"/>
    <cellStyle name="Normal 37 4" xfId="670" xr:uid="{00000000-0005-0000-0000-0000F2010000}"/>
    <cellStyle name="Normal 37 4 2" xfId="812" xr:uid="{00000000-0005-0000-0000-0000F3010000}"/>
    <cellStyle name="Normal 37 4 2 2" xfId="1658" xr:uid="{00000000-0005-0000-0000-0000F4010000}"/>
    <cellStyle name="Normal 37 4 2 3" xfId="1243" xr:uid="{00000000-0005-0000-0000-0000F5010000}"/>
    <cellStyle name="Normal 37 4 3" xfId="1523" xr:uid="{00000000-0005-0000-0000-0000F6010000}"/>
    <cellStyle name="Normal 37 4 4" xfId="1108" xr:uid="{00000000-0005-0000-0000-0000F7010000}"/>
    <cellStyle name="Normal 37 5" xfId="508" xr:uid="{00000000-0005-0000-0000-0000F8010000}"/>
    <cellStyle name="Normal 37 5 2" xfId="1434" xr:uid="{00000000-0005-0000-0000-0000F9010000}"/>
    <cellStyle name="Normal 37 5 3" xfId="1019" xr:uid="{00000000-0005-0000-0000-0000FA010000}"/>
    <cellStyle name="Normal 37 6" xfId="722" xr:uid="{00000000-0005-0000-0000-0000FB010000}"/>
    <cellStyle name="Normal 37 6 2" xfId="1569" xr:uid="{00000000-0005-0000-0000-0000FC010000}"/>
    <cellStyle name="Normal 37 6 3" xfId="1154" xr:uid="{00000000-0005-0000-0000-0000FD010000}"/>
    <cellStyle name="Normal 37 7" xfId="380" xr:uid="{00000000-0005-0000-0000-0000FE010000}"/>
    <cellStyle name="Normal 37 7 2" xfId="1385" xr:uid="{00000000-0005-0000-0000-0000FF010000}"/>
    <cellStyle name="Normal 37 7 3" xfId="970" xr:uid="{00000000-0005-0000-0000-000000020000}"/>
    <cellStyle name="Normal 37 8" xfId="1297" xr:uid="{00000000-0005-0000-0000-000001020000}"/>
    <cellStyle name="Normal 37 9" xfId="883" xr:uid="{00000000-0005-0000-0000-000002020000}"/>
    <cellStyle name="Normal 38" xfId="99" xr:uid="{00000000-0005-0000-0000-000003020000}"/>
    <cellStyle name="Normal 38 2" xfId="225" xr:uid="{00000000-0005-0000-0000-000004020000}"/>
    <cellStyle name="Normal 38 2 2" xfId="770" xr:uid="{00000000-0005-0000-0000-000005020000}"/>
    <cellStyle name="Normal 38 2 2 2" xfId="1617" xr:uid="{00000000-0005-0000-0000-000006020000}"/>
    <cellStyle name="Normal 38 2 2 3" xfId="1202" xr:uid="{00000000-0005-0000-0000-000007020000}"/>
    <cellStyle name="Normal 38 2 3" xfId="590" xr:uid="{00000000-0005-0000-0000-000008020000}"/>
    <cellStyle name="Normal 38 2 3 2" xfId="1482" xr:uid="{00000000-0005-0000-0000-000009020000}"/>
    <cellStyle name="Normal 38 2 3 3" xfId="1067" xr:uid="{00000000-0005-0000-0000-00000A020000}"/>
    <cellStyle name="Normal 38 2 4" xfId="1342" xr:uid="{00000000-0005-0000-0000-00000B020000}"/>
    <cellStyle name="Normal 38 2 5" xfId="927" xr:uid="{00000000-0005-0000-0000-00000C020000}"/>
    <cellStyle name="Normal 38 3" xfId="672" xr:uid="{00000000-0005-0000-0000-00000D020000}"/>
    <cellStyle name="Normal 38 3 2" xfId="814" xr:uid="{00000000-0005-0000-0000-00000E020000}"/>
    <cellStyle name="Normal 38 3 2 2" xfId="1660" xr:uid="{00000000-0005-0000-0000-00000F020000}"/>
    <cellStyle name="Normal 38 3 2 3" xfId="1245" xr:uid="{00000000-0005-0000-0000-000010020000}"/>
    <cellStyle name="Normal 38 3 3" xfId="1525" xr:uid="{00000000-0005-0000-0000-000011020000}"/>
    <cellStyle name="Normal 38 3 4" xfId="1110" xr:uid="{00000000-0005-0000-0000-000012020000}"/>
    <cellStyle name="Normal 38 4" xfId="510" xr:uid="{00000000-0005-0000-0000-000013020000}"/>
    <cellStyle name="Normal 38 4 2" xfId="1436" xr:uid="{00000000-0005-0000-0000-000014020000}"/>
    <cellStyle name="Normal 38 4 3" xfId="1021" xr:uid="{00000000-0005-0000-0000-000015020000}"/>
    <cellStyle name="Normal 38 5" xfId="724" xr:uid="{00000000-0005-0000-0000-000016020000}"/>
    <cellStyle name="Normal 38 5 2" xfId="1571" xr:uid="{00000000-0005-0000-0000-000017020000}"/>
    <cellStyle name="Normal 38 5 3" xfId="1156" xr:uid="{00000000-0005-0000-0000-000018020000}"/>
    <cellStyle name="Normal 38 6" xfId="382" xr:uid="{00000000-0005-0000-0000-000019020000}"/>
    <cellStyle name="Normal 38 6 2" xfId="1387" xr:uid="{00000000-0005-0000-0000-00001A020000}"/>
    <cellStyle name="Normal 38 6 3" xfId="972" xr:uid="{00000000-0005-0000-0000-00001B020000}"/>
    <cellStyle name="Normal 38 7" xfId="1299" xr:uid="{00000000-0005-0000-0000-00001C020000}"/>
    <cellStyle name="Normal 38 8" xfId="885" xr:uid="{00000000-0005-0000-0000-00001D020000}"/>
    <cellStyle name="Normal 39" xfId="100" xr:uid="{00000000-0005-0000-0000-00001E020000}"/>
    <cellStyle name="Normal 39 2" xfId="226" xr:uid="{00000000-0005-0000-0000-00001F020000}"/>
    <cellStyle name="Normal 39 2 2" xfId="591" xr:uid="{00000000-0005-0000-0000-000020020000}"/>
    <cellStyle name="Normal 39 3" xfId="452" xr:uid="{00000000-0005-0000-0000-000021020000}"/>
    <cellStyle name="Normal 39 4" xfId="321" xr:uid="{00000000-0005-0000-0000-000022020000}"/>
    <cellStyle name="Normal 4" xfId="101" xr:uid="{00000000-0005-0000-0000-000023020000}"/>
    <cellStyle name="Normal 4 2" xfId="102" xr:uid="{00000000-0005-0000-0000-000024020000}"/>
    <cellStyle name="Normal 4 2 2" xfId="423" xr:uid="{00000000-0005-0000-0000-000025020000}"/>
    <cellStyle name="Normal 4 3" xfId="227" xr:uid="{00000000-0005-0000-0000-000026020000}"/>
    <cellStyle name="Normal 4 4" xfId="313" xr:uid="{00000000-0005-0000-0000-000027020000}"/>
    <cellStyle name="Normal 40" xfId="103" xr:uid="{00000000-0005-0000-0000-000028020000}"/>
    <cellStyle name="Normal 40 2" xfId="228" xr:uid="{00000000-0005-0000-0000-000029020000}"/>
    <cellStyle name="Normal 40 2 2" xfId="592" xr:uid="{00000000-0005-0000-0000-00002A020000}"/>
    <cellStyle name="Normal 40 3" xfId="454" xr:uid="{00000000-0005-0000-0000-00002B020000}"/>
    <cellStyle name="Normal 40 4" xfId="323" xr:uid="{00000000-0005-0000-0000-00002C020000}"/>
    <cellStyle name="Normal 41" xfId="104" xr:uid="{00000000-0005-0000-0000-00002D020000}"/>
    <cellStyle name="Normal 41 2" xfId="229" xr:uid="{00000000-0005-0000-0000-00002E020000}"/>
    <cellStyle name="Normal 41 2 2" xfId="593" xr:uid="{00000000-0005-0000-0000-00002F020000}"/>
    <cellStyle name="Normal 41 3" xfId="456" xr:uid="{00000000-0005-0000-0000-000030020000}"/>
    <cellStyle name="Normal 41 4" xfId="325" xr:uid="{00000000-0005-0000-0000-000031020000}"/>
    <cellStyle name="Normal 42" xfId="105" xr:uid="{00000000-0005-0000-0000-000032020000}"/>
    <cellStyle name="Normal 42 2" xfId="230" xr:uid="{00000000-0005-0000-0000-000033020000}"/>
    <cellStyle name="Normal 42 2 2" xfId="594" xr:uid="{00000000-0005-0000-0000-000034020000}"/>
    <cellStyle name="Normal 42 3" xfId="458" xr:uid="{00000000-0005-0000-0000-000035020000}"/>
    <cellStyle name="Normal 42 4" xfId="327" xr:uid="{00000000-0005-0000-0000-000036020000}"/>
    <cellStyle name="Normal 43" xfId="106" xr:uid="{00000000-0005-0000-0000-000037020000}"/>
    <cellStyle name="Normal 43 2" xfId="231" xr:uid="{00000000-0005-0000-0000-000038020000}"/>
    <cellStyle name="Normal 43 2 2" xfId="595" xr:uid="{00000000-0005-0000-0000-000039020000}"/>
    <cellStyle name="Normal 43 3" xfId="460" xr:uid="{00000000-0005-0000-0000-00003A020000}"/>
    <cellStyle name="Normal 43 4" xfId="329" xr:uid="{00000000-0005-0000-0000-00003B020000}"/>
    <cellStyle name="Normal 44" xfId="107" xr:uid="{00000000-0005-0000-0000-00003C020000}"/>
    <cellStyle name="Normal 44 2" xfId="232" xr:uid="{00000000-0005-0000-0000-00003D020000}"/>
    <cellStyle name="Normal 44 2 2" xfId="596" xr:uid="{00000000-0005-0000-0000-00003E020000}"/>
    <cellStyle name="Normal 44 3" xfId="462" xr:uid="{00000000-0005-0000-0000-00003F020000}"/>
    <cellStyle name="Normal 44 4" xfId="331" xr:uid="{00000000-0005-0000-0000-000040020000}"/>
    <cellStyle name="Normal 45" xfId="108" xr:uid="{00000000-0005-0000-0000-000041020000}"/>
    <cellStyle name="Normal 45 2" xfId="233" xr:uid="{00000000-0005-0000-0000-000042020000}"/>
    <cellStyle name="Normal 45 2 2" xfId="597" xr:uid="{00000000-0005-0000-0000-000043020000}"/>
    <cellStyle name="Normal 45 3" xfId="463" xr:uid="{00000000-0005-0000-0000-000044020000}"/>
    <cellStyle name="Normal 45 4" xfId="332" xr:uid="{00000000-0005-0000-0000-000045020000}"/>
    <cellStyle name="Normal 46" xfId="109" xr:uid="{00000000-0005-0000-0000-000046020000}"/>
    <cellStyle name="Normal 46 2" xfId="234" xr:uid="{00000000-0005-0000-0000-000047020000}"/>
    <cellStyle name="Normal 46 2 2" xfId="598" xr:uid="{00000000-0005-0000-0000-000048020000}"/>
    <cellStyle name="Normal 46 3" xfId="465" xr:uid="{00000000-0005-0000-0000-000049020000}"/>
    <cellStyle name="Normal 46 4" xfId="334" xr:uid="{00000000-0005-0000-0000-00004A020000}"/>
    <cellStyle name="Normal 47" xfId="110" xr:uid="{00000000-0005-0000-0000-00004B020000}"/>
    <cellStyle name="Normal 47 2" xfId="235" xr:uid="{00000000-0005-0000-0000-00004C020000}"/>
    <cellStyle name="Normal 47 2 2" xfId="599" xr:uid="{00000000-0005-0000-0000-00004D020000}"/>
    <cellStyle name="Normal 47 3" xfId="467" xr:uid="{00000000-0005-0000-0000-00004E020000}"/>
    <cellStyle name="Normal 47 4" xfId="336" xr:uid="{00000000-0005-0000-0000-00004F020000}"/>
    <cellStyle name="Normal 48" xfId="111" xr:uid="{00000000-0005-0000-0000-000050020000}"/>
    <cellStyle name="Normal 48 2" xfId="236" xr:uid="{00000000-0005-0000-0000-000051020000}"/>
    <cellStyle name="Normal 48 2 2" xfId="600" xr:uid="{00000000-0005-0000-0000-000052020000}"/>
    <cellStyle name="Normal 48 3" xfId="469" xr:uid="{00000000-0005-0000-0000-000053020000}"/>
    <cellStyle name="Normal 48 4" xfId="338" xr:uid="{00000000-0005-0000-0000-000054020000}"/>
    <cellStyle name="Normal 49" xfId="112" xr:uid="{00000000-0005-0000-0000-000055020000}"/>
    <cellStyle name="Normal 49 2" xfId="237" xr:uid="{00000000-0005-0000-0000-000056020000}"/>
    <cellStyle name="Normal 49 2 2" xfId="601" xr:uid="{00000000-0005-0000-0000-000057020000}"/>
    <cellStyle name="Normal 49 3" xfId="471" xr:uid="{00000000-0005-0000-0000-000058020000}"/>
    <cellStyle name="Normal 49 4" xfId="340" xr:uid="{00000000-0005-0000-0000-000059020000}"/>
    <cellStyle name="Normal 5" xfId="113" xr:uid="{00000000-0005-0000-0000-00005A020000}"/>
    <cellStyle name="Normal 5 10" xfId="1300" xr:uid="{00000000-0005-0000-0000-00005B020000}"/>
    <cellStyle name="Normal 5 11" xfId="886" xr:uid="{00000000-0005-0000-0000-00005C020000}"/>
    <cellStyle name="Normal 5 2" xfId="114" xr:uid="{00000000-0005-0000-0000-00005D020000}"/>
    <cellStyle name="Normal 5 2 10" xfId="887" xr:uid="{00000000-0005-0000-0000-00005E020000}"/>
    <cellStyle name="Normal 5 2 2" xfId="115" xr:uid="{00000000-0005-0000-0000-00005F020000}"/>
    <cellStyle name="Normal 5 2 2 2" xfId="238" xr:uid="{00000000-0005-0000-0000-000060020000}"/>
    <cellStyle name="Normal 5 2 2 2 2" xfId="773" xr:uid="{00000000-0005-0000-0000-000061020000}"/>
    <cellStyle name="Normal 5 2 2 2 2 2" xfId="1620" xr:uid="{00000000-0005-0000-0000-000062020000}"/>
    <cellStyle name="Normal 5 2 2 2 2 3" xfId="1205" xr:uid="{00000000-0005-0000-0000-000063020000}"/>
    <cellStyle name="Normal 5 2 2 2 3" xfId="604" xr:uid="{00000000-0005-0000-0000-000064020000}"/>
    <cellStyle name="Normal 5 2 2 2 3 2" xfId="1485" xr:uid="{00000000-0005-0000-0000-000065020000}"/>
    <cellStyle name="Normal 5 2 2 2 3 3" xfId="1070" xr:uid="{00000000-0005-0000-0000-000066020000}"/>
    <cellStyle name="Normal 5 2 2 2 4" xfId="1343" xr:uid="{00000000-0005-0000-0000-000067020000}"/>
    <cellStyle name="Normal 5 2 2 2 5" xfId="928" xr:uid="{00000000-0005-0000-0000-000068020000}"/>
    <cellStyle name="Normal 5 2 2 3" xfId="676" xr:uid="{00000000-0005-0000-0000-000069020000}"/>
    <cellStyle name="Normal 5 2 2 3 2" xfId="817" xr:uid="{00000000-0005-0000-0000-00006A020000}"/>
    <cellStyle name="Normal 5 2 2 3 2 2" xfId="1663" xr:uid="{00000000-0005-0000-0000-00006B020000}"/>
    <cellStyle name="Normal 5 2 2 3 2 3" xfId="1248" xr:uid="{00000000-0005-0000-0000-00006C020000}"/>
    <cellStyle name="Normal 5 2 2 3 3" xfId="1528" xr:uid="{00000000-0005-0000-0000-00006D020000}"/>
    <cellStyle name="Normal 5 2 2 3 4" xfId="1113" xr:uid="{00000000-0005-0000-0000-00006E020000}"/>
    <cellStyle name="Normal 5 2 2 4" xfId="513" xr:uid="{00000000-0005-0000-0000-00006F020000}"/>
    <cellStyle name="Normal 5 2 2 4 2" xfId="1439" xr:uid="{00000000-0005-0000-0000-000070020000}"/>
    <cellStyle name="Normal 5 2 2 4 3" xfId="1024" xr:uid="{00000000-0005-0000-0000-000071020000}"/>
    <cellStyle name="Normal 5 2 2 5" xfId="727" xr:uid="{00000000-0005-0000-0000-000072020000}"/>
    <cellStyle name="Normal 5 2 2 5 2" xfId="1574" xr:uid="{00000000-0005-0000-0000-000073020000}"/>
    <cellStyle name="Normal 5 2 2 5 3" xfId="1159" xr:uid="{00000000-0005-0000-0000-000074020000}"/>
    <cellStyle name="Normal 5 2 2 6" xfId="385" xr:uid="{00000000-0005-0000-0000-000075020000}"/>
    <cellStyle name="Normal 5 2 2 6 2" xfId="1390" xr:uid="{00000000-0005-0000-0000-000076020000}"/>
    <cellStyle name="Normal 5 2 2 6 3" xfId="975" xr:uid="{00000000-0005-0000-0000-000077020000}"/>
    <cellStyle name="Normal 5 2 2 7" xfId="1302" xr:uid="{00000000-0005-0000-0000-000078020000}"/>
    <cellStyle name="Normal 5 2 2 8" xfId="888" xr:uid="{00000000-0005-0000-0000-000079020000}"/>
    <cellStyle name="Normal 5 2 3" xfId="116" xr:uid="{00000000-0005-0000-0000-00007A020000}"/>
    <cellStyle name="Normal 5 2 3 2" xfId="239" xr:uid="{00000000-0005-0000-0000-00007B020000}"/>
    <cellStyle name="Normal 5 2 3 2 2" xfId="774" xr:uid="{00000000-0005-0000-0000-00007C020000}"/>
    <cellStyle name="Normal 5 2 3 2 2 2" xfId="1621" xr:uid="{00000000-0005-0000-0000-00007D020000}"/>
    <cellStyle name="Normal 5 2 3 2 2 3" xfId="1206" xr:uid="{00000000-0005-0000-0000-00007E020000}"/>
    <cellStyle name="Normal 5 2 3 2 3" xfId="605" xr:uid="{00000000-0005-0000-0000-00007F020000}"/>
    <cellStyle name="Normal 5 2 3 2 3 2" xfId="1486" xr:uid="{00000000-0005-0000-0000-000080020000}"/>
    <cellStyle name="Normal 5 2 3 2 3 3" xfId="1071" xr:uid="{00000000-0005-0000-0000-000081020000}"/>
    <cellStyle name="Normal 5 2 3 2 4" xfId="1344" xr:uid="{00000000-0005-0000-0000-000082020000}"/>
    <cellStyle name="Normal 5 2 3 2 5" xfId="929" xr:uid="{00000000-0005-0000-0000-000083020000}"/>
    <cellStyle name="Normal 5 2 3 3" xfId="677" xr:uid="{00000000-0005-0000-0000-000084020000}"/>
    <cellStyle name="Normal 5 2 3 3 2" xfId="818" xr:uid="{00000000-0005-0000-0000-000085020000}"/>
    <cellStyle name="Normal 5 2 3 3 2 2" xfId="1664" xr:uid="{00000000-0005-0000-0000-000086020000}"/>
    <cellStyle name="Normal 5 2 3 3 2 3" xfId="1249" xr:uid="{00000000-0005-0000-0000-000087020000}"/>
    <cellStyle name="Normal 5 2 3 3 3" xfId="1529" xr:uid="{00000000-0005-0000-0000-000088020000}"/>
    <cellStyle name="Normal 5 2 3 3 4" xfId="1114" xr:uid="{00000000-0005-0000-0000-000089020000}"/>
    <cellStyle name="Normal 5 2 3 4" xfId="514" xr:uid="{00000000-0005-0000-0000-00008A020000}"/>
    <cellStyle name="Normal 5 2 3 4 2" xfId="1440" xr:uid="{00000000-0005-0000-0000-00008B020000}"/>
    <cellStyle name="Normal 5 2 3 4 3" xfId="1025" xr:uid="{00000000-0005-0000-0000-00008C020000}"/>
    <cellStyle name="Normal 5 2 3 5" xfId="728" xr:uid="{00000000-0005-0000-0000-00008D020000}"/>
    <cellStyle name="Normal 5 2 3 5 2" xfId="1575" xr:uid="{00000000-0005-0000-0000-00008E020000}"/>
    <cellStyle name="Normal 5 2 3 5 3" xfId="1160" xr:uid="{00000000-0005-0000-0000-00008F020000}"/>
    <cellStyle name="Normal 5 2 3 6" xfId="386" xr:uid="{00000000-0005-0000-0000-000090020000}"/>
    <cellStyle name="Normal 5 2 3 6 2" xfId="1391" xr:uid="{00000000-0005-0000-0000-000091020000}"/>
    <cellStyle name="Normal 5 2 3 6 3" xfId="976" xr:uid="{00000000-0005-0000-0000-000092020000}"/>
    <cellStyle name="Normal 5 2 3 7" xfId="1303" xr:uid="{00000000-0005-0000-0000-000093020000}"/>
    <cellStyle name="Normal 5 2 3 8" xfId="889" xr:uid="{00000000-0005-0000-0000-000094020000}"/>
    <cellStyle name="Normal 5 2 4" xfId="240" xr:uid="{00000000-0005-0000-0000-000095020000}"/>
    <cellStyle name="Normal 5 2 4 2" xfId="772" xr:uid="{00000000-0005-0000-0000-000096020000}"/>
    <cellStyle name="Normal 5 2 4 2 2" xfId="1619" xr:uid="{00000000-0005-0000-0000-000097020000}"/>
    <cellStyle name="Normal 5 2 4 2 3" xfId="1204" xr:uid="{00000000-0005-0000-0000-000098020000}"/>
    <cellStyle name="Normal 5 2 4 3" xfId="603" xr:uid="{00000000-0005-0000-0000-000099020000}"/>
    <cellStyle name="Normal 5 2 4 3 2" xfId="1484" xr:uid="{00000000-0005-0000-0000-00009A020000}"/>
    <cellStyle name="Normal 5 2 4 3 3" xfId="1069" xr:uid="{00000000-0005-0000-0000-00009B020000}"/>
    <cellStyle name="Normal 5 2 4 4" xfId="1345" xr:uid="{00000000-0005-0000-0000-00009C020000}"/>
    <cellStyle name="Normal 5 2 4 5" xfId="930" xr:uid="{00000000-0005-0000-0000-00009D020000}"/>
    <cellStyle name="Normal 5 2 5" xfId="675" xr:uid="{00000000-0005-0000-0000-00009E020000}"/>
    <cellStyle name="Normal 5 2 5 2" xfId="816" xr:uid="{00000000-0005-0000-0000-00009F020000}"/>
    <cellStyle name="Normal 5 2 5 2 2" xfId="1662" xr:uid="{00000000-0005-0000-0000-0000A0020000}"/>
    <cellStyle name="Normal 5 2 5 2 3" xfId="1247" xr:uid="{00000000-0005-0000-0000-0000A1020000}"/>
    <cellStyle name="Normal 5 2 5 3" xfId="1527" xr:uid="{00000000-0005-0000-0000-0000A2020000}"/>
    <cellStyle name="Normal 5 2 5 4" xfId="1112" xr:uid="{00000000-0005-0000-0000-0000A3020000}"/>
    <cellStyle name="Normal 5 2 6" xfId="512" xr:uid="{00000000-0005-0000-0000-0000A4020000}"/>
    <cellStyle name="Normal 5 2 6 2" xfId="1438" xr:uid="{00000000-0005-0000-0000-0000A5020000}"/>
    <cellStyle name="Normal 5 2 6 3" xfId="1023" xr:uid="{00000000-0005-0000-0000-0000A6020000}"/>
    <cellStyle name="Normal 5 2 7" xfId="726" xr:uid="{00000000-0005-0000-0000-0000A7020000}"/>
    <cellStyle name="Normal 5 2 7 2" xfId="1573" xr:uid="{00000000-0005-0000-0000-0000A8020000}"/>
    <cellStyle name="Normal 5 2 7 3" xfId="1158" xr:uid="{00000000-0005-0000-0000-0000A9020000}"/>
    <cellStyle name="Normal 5 2 8" xfId="384" xr:uid="{00000000-0005-0000-0000-0000AA020000}"/>
    <cellStyle name="Normal 5 2 8 2" xfId="1389" xr:uid="{00000000-0005-0000-0000-0000AB020000}"/>
    <cellStyle name="Normal 5 2 8 3" xfId="974" xr:uid="{00000000-0005-0000-0000-0000AC020000}"/>
    <cellStyle name="Normal 5 2 9" xfId="1301" xr:uid="{00000000-0005-0000-0000-0000AD020000}"/>
    <cellStyle name="Normal 5 3" xfId="117" xr:uid="{00000000-0005-0000-0000-0000AE020000}"/>
    <cellStyle name="Normal 5 3 2" xfId="241" xr:uid="{00000000-0005-0000-0000-0000AF020000}"/>
    <cellStyle name="Normal 5 3 2 2" xfId="775" xr:uid="{00000000-0005-0000-0000-0000B0020000}"/>
    <cellStyle name="Normal 5 3 2 2 2" xfId="1622" xr:uid="{00000000-0005-0000-0000-0000B1020000}"/>
    <cellStyle name="Normal 5 3 2 2 3" xfId="1207" xr:uid="{00000000-0005-0000-0000-0000B2020000}"/>
    <cellStyle name="Normal 5 3 2 3" xfId="606" xr:uid="{00000000-0005-0000-0000-0000B3020000}"/>
    <cellStyle name="Normal 5 3 2 3 2" xfId="1487" xr:uid="{00000000-0005-0000-0000-0000B4020000}"/>
    <cellStyle name="Normal 5 3 2 3 3" xfId="1072" xr:uid="{00000000-0005-0000-0000-0000B5020000}"/>
    <cellStyle name="Normal 5 3 2 4" xfId="1346" xr:uid="{00000000-0005-0000-0000-0000B6020000}"/>
    <cellStyle name="Normal 5 3 2 5" xfId="931" xr:uid="{00000000-0005-0000-0000-0000B7020000}"/>
    <cellStyle name="Normal 5 3 3" xfId="678" xr:uid="{00000000-0005-0000-0000-0000B8020000}"/>
    <cellStyle name="Normal 5 3 3 2" xfId="819" xr:uid="{00000000-0005-0000-0000-0000B9020000}"/>
    <cellStyle name="Normal 5 3 3 2 2" xfId="1665" xr:uid="{00000000-0005-0000-0000-0000BA020000}"/>
    <cellStyle name="Normal 5 3 3 2 3" xfId="1250" xr:uid="{00000000-0005-0000-0000-0000BB020000}"/>
    <cellStyle name="Normal 5 3 3 3" xfId="1530" xr:uid="{00000000-0005-0000-0000-0000BC020000}"/>
    <cellStyle name="Normal 5 3 3 4" xfId="1115" xr:uid="{00000000-0005-0000-0000-0000BD020000}"/>
    <cellStyle name="Normal 5 3 4" xfId="515" xr:uid="{00000000-0005-0000-0000-0000BE020000}"/>
    <cellStyle name="Normal 5 3 4 2" xfId="1441" xr:uid="{00000000-0005-0000-0000-0000BF020000}"/>
    <cellStyle name="Normal 5 3 4 3" xfId="1026" xr:uid="{00000000-0005-0000-0000-0000C0020000}"/>
    <cellStyle name="Normal 5 3 5" xfId="729" xr:uid="{00000000-0005-0000-0000-0000C1020000}"/>
    <cellStyle name="Normal 5 3 5 2" xfId="1576" xr:uid="{00000000-0005-0000-0000-0000C2020000}"/>
    <cellStyle name="Normal 5 3 5 3" xfId="1161" xr:uid="{00000000-0005-0000-0000-0000C3020000}"/>
    <cellStyle name="Normal 5 3 6" xfId="387" xr:uid="{00000000-0005-0000-0000-0000C4020000}"/>
    <cellStyle name="Normal 5 3 6 2" xfId="1392" xr:uid="{00000000-0005-0000-0000-0000C5020000}"/>
    <cellStyle name="Normal 5 3 6 3" xfId="977" xr:uid="{00000000-0005-0000-0000-0000C6020000}"/>
    <cellStyle name="Normal 5 3 7" xfId="1304" xr:uid="{00000000-0005-0000-0000-0000C7020000}"/>
    <cellStyle name="Normal 5 3 8" xfId="890" xr:uid="{00000000-0005-0000-0000-0000C8020000}"/>
    <cellStyle name="Normal 5 4" xfId="118" xr:uid="{00000000-0005-0000-0000-0000C9020000}"/>
    <cellStyle name="Normal 5 4 2" xfId="242" xr:uid="{00000000-0005-0000-0000-0000CA020000}"/>
    <cellStyle name="Normal 5 4 2 2" xfId="776" xr:uid="{00000000-0005-0000-0000-0000CB020000}"/>
    <cellStyle name="Normal 5 4 2 2 2" xfId="1623" xr:uid="{00000000-0005-0000-0000-0000CC020000}"/>
    <cellStyle name="Normal 5 4 2 2 3" xfId="1208" xr:uid="{00000000-0005-0000-0000-0000CD020000}"/>
    <cellStyle name="Normal 5 4 2 3" xfId="607" xr:uid="{00000000-0005-0000-0000-0000CE020000}"/>
    <cellStyle name="Normal 5 4 2 3 2" xfId="1488" xr:uid="{00000000-0005-0000-0000-0000CF020000}"/>
    <cellStyle name="Normal 5 4 2 3 3" xfId="1073" xr:uid="{00000000-0005-0000-0000-0000D0020000}"/>
    <cellStyle name="Normal 5 4 2 4" xfId="1347" xr:uid="{00000000-0005-0000-0000-0000D1020000}"/>
    <cellStyle name="Normal 5 4 2 5" xfId="932" xr:uid="{00000000-0005-0000-0000-0000D2020000}"/>
    <cellStyle name="Normal 5 4 3" xfId="679" xr:uid="{00000000-0005-0000-0000-0000D3020000}"/>
    <cellStyle name="Normal 5 4 3 2" xfId="820" xr:uid="{00000000-0005-0000-0000-0000D4020000}"/>
    <cellStyle name="Normal 5 4 3 2 2" xfId="1666" xr:uid="{00000000-0005-0000-0000-0000D5020000}"/>
    <cellStyle name="Normal 5 4 3 2 3" xfId="1251" xr:uid="{00000000-0005-0000-0000-0000D6020000}"/>
    <cellStyle name="Normal 5 4 3 3" xfId="1531" xr:uid="{00000000-0005-0000-0000-0000D7020000}"/>
    <cellStyle name="Normal 5 4 3 4" xfId="1116" xr:uid="{00000000-0005-0000-0000-0000D8020000}"/>
    <cellStyle name="Normal 5 4 4" xfId="516" xr:uid="{00000000-0005-0000-0000-0000D9020000}"/>
    <cellStyle name="Normal 5 4 4 2" xfId="1442" xr:uid="{00000000-0005-0000-0000-0000DA020000}"/>
    <cellStyle name="Normal 5 4 4 3" xfId="1027" xr:uid="{00000000-0005-0000-0000-0000DB020000}"/>
    <cellStyle name="Normal 5 4 5" xfId="730" xr:uid="{00000000-0005-0000-0000-0000DC020000}"/>
    <cellStyle name="Normal 5 4 5 2" xfId="1577" xr:uid="{00000000-0005-0000-0000-0000DD020000}"/>
    <cellStyle name="Normal 5 4 5 3" xfId="1162" xr:uid="{00000000-0005-0000-0000-0000DE020000}"/>
    <cellStyle name="Normal 5 4 6" xfId="388" xr:uid="{00000000-0005-0000-0000-0000DF020000}"/>
    <cellStyle name="Normal 5 4 6 2" xfId="1393" xr:uid="{00000000-0005-0000-0000-0000E0020000}"/>
    <cellStyle name="Normal 5 4 6 3" xfId="978" xr:uid="{00000000-0005-0000-0000-0000E1020000}"/>
    <cellStyle name="Normal 5 4 7" xfId="1305" xr:uid="{00000000-0005-0000-0000-0000E2020000}"/>
    <cellStyle name="Normal 5 4 8" xfId="891" xr:uid="{00000000-0005-0000-0000-0000E3020000}"/>
    <cellStyle name="Normal 5 5" xfId="243" xr:uid="{00000000-0005-0000-0000-0000E4020000}"/>
    <cellStyle name="Normal 5 5 2" xfId="771" xr:uid="{00000000-0005-0000-0000-0000E5020000}"/>
    <cellStyle name="Normal 5 5 2 2" xfId="1618" xr:uid="{00000000-0005-0000-0000-0000E6020000}"/>
    <cellStyle name="Normal 5 5 2 3" xfId="1203" xr:uid="{00000000-0005-0000-0000-0000E7020000}"/>
    <cellStyle name="Normal 5 5 3" xfId="602" xr:uid="{00000000-0005-0000-0000-0000E8020000}"/>
    <cellStyle name="Normal 5 5 3 2" xfId="1483" xr:uid="{00000000-0005-0000-0000-0000E9020000}"/>
    <cellStyle name="Normal 5 5 3 3" xfId="1068" xr:uid="{00000000-0005-0000-0000-0000EA020000}"/>
    <cellStyle name="Normal 5 5 4" xfId="1348" xr:uid="{00000000-0005-0000-0000-0000EB020000}"/>
    <cellStyle name="Normal 5 5 5" xfId="933" xr:uid="{00000000-0005-0000-0000-0000EC020000}"/>
    <cellStyle name="Normal 5 6" xfId="674" xr:uid="{00000000-0005-0000-0000-0000ED020000}"/>
    <cellStyle name="Normal 5 6 2" xfId="815" xr:uid="{00000000-0005-0000-0000-0000EE020000}"/>
    <cellStyle name="Normal 5 6 2 2" xfId="1661" xr:uid="{00000000-0005-0000-0000-0000EF020000}"/>
    <cellStyle name="Normal 5 6 2 3" xfId="1246" xr:uid="{00000000-0005-0000-0000-0000F0020000}"/>
    <cellStyle name="Normal 5 6 3" xfId="1526" xr:uid="{00000000-0005-0000-0000-0000F1020000}"/>
    <cellStyle name="Normal 5 6 4" xfId="1111" xr:uid="{00000000-0005-0000-0000-0000F2020000}"/>
    <cellStyle name="Normal 5 7" xfId="511" xr:uid="{00000000-0005-0000-0000-0000F3020000}"/>
    <cellStyle name="Normal 5 7 2" xfId="1437" xr:uid="{00000000-0005-0000-0000-0000F4020000}"/>
    <cellStyle name="Normal 5 7 3" xfId="1022" xr:uid="{00000000-0005-0000-0000-0000F5020000}"/>
    <cellStyle name="Normal 5 8" xfId="725" xr:uid="{00000000-0005-0000-0000-0000F6020000}"/>
    <cellStyle name="Normal 5 8 2" xfId="1572" xr:uid="{00000000-0005-0000-0000-0000F7020000}"/>
    <cellStyle name="Normal 5 8 3" xfId="1157" xr:uid="{00000000-0005-0000-0000-0000F8020000}"/>
    <cellStyle name="Normal 5 9" xfId="383" xr:uid="{00000000-0005-0000-0000-0000F9020000}"/>
    <cellStyle name="Normal 5 9 2" xfId="1388" xr:uid="{00000000-0005-0000-0000-0000FA020000}"/>
    <cellStyle name="Normal 5 9 3" xfId="973" xr:uid="{00000000-0005-0000-0000-0000FB020000}"/>
    <cellStyle name="Normal 50" xfId="119" xr:uid="{00000000-0005-0000-0000-0000FC020000}"/>
    <cellStyle name="Normal 50 2" xfId="244" xr:uid="{00000000-0005-0000-0000-0000FD020000}"/>
    <cellStyle name="Normal 50 2 2" xfId="608" xr:uid="{00000000-0005-0000-0000-0000FE020000}"/>
    <cellStyle name="Normal 50 3" xfId="472" xr:uid="{00000000-0005-0000-0000-0000FF020000}"/>
    <cellStyle name="Normal 50 4" xfId="341" xr:uid="{00000000-0005-0000-0000-000000030000}"/>
    <cellStyle name="Normal 51" xfId="120" xr:uid="{00000000-0005-0000-0000-000001030000}"/>
    <cellStyle name="Normal 51 2" xfId="245" xr:uid="{00000000-0005-0000-0000-000002030000}"/>
    <cellStyle name="Normal 51 2 2" xfId="609" xr:uid="{00000000-0005-0000-0000-000003030000}"/>
    <cellStyle name="Normal 51 3" xfId="473" xr:uid="{00000000-0005-0000-0000-000004030000}"/>
    <cellStyle name="Normal 51 4" xfId="342" xr:uid="{00000000-0005-0000-0000-000005030000}"/>
    <cellStyle name="Normal 52" xfId="121" xr:uid="{00000000-0005-0000-0000-000006030000}"/>
    <cellStyle name="Normal 52 2" xfId="246" xr:uid="{00000000-0005-0000-0000-000007030000}"/>
    <cellStyle name="Normal 52 2 2" xfId="610" xr:uid="{00000000-0005-0000-0000-000008030000}"/>
    <cellStyle name="Normal 52 3" xfId="474" xr:uid="{00000000-0005-0000-0000-000009030000}"/>
    <cellStyle name="Normal 52 4" xfId="343" xr:uid="{00000000-0005-0000-0000-00000A030000}"/>
    <cellStyle name="Normal 53" xfId="122" xr:uid="{00000000-0005-0000-0000-00000B030000}"/>
    <cellStyle name="Normal 53 2" xfId="247" xr:uid="{00000000-0005-0000-0000-00000C030000}"/>
    <cellStyle name="Normal 53 2 2" xfId="611" xr:uid="{00000000-0005-0000-0000-00000D030000}"/>
    <cellStyle name="Normal 53 3" xfId="476" xr:uid="{00000000-0005-0000-0000-00000E030000}"/>
    <cellStyle name="Normal 53 4" xfId="345" xr:uid="{00000000-0005-0000-0000-00000F030000}"/>
    <cellStyle name="Normal 54" xfId="123" xr:uid="{00000000-0005-0000-0000-000010030000}"/>
    <cellStyle name="Normal 54 2" xfId="248" xr:uid="{00000000-0005-0000-0000-000011030000}"/>
    <cellStyle name="Normal 54 2 2" xfId="612" xr:uid="{00000000-0005-0000-0000-000012030000}"/>
    <cellStyle name="Normal 54 3" xfId="479" xr:uid="{00000000-0005-0000-0000-000013030000}"/>
    <cellStyle name="Normal 54 4" xfId="348" xr:uid="{00000000-0005-0000-0000-000014030000}"/>
    <cellStyle name="Normal 55" xfId="124" xr:uid="{00000000-0005-0000-0000-000015030000}"/>
    <cellStyle name="Normal 55 2" xfId="249" xr:uid="{00000000-0005-0000-0000-000016030000}"/>
    <cellStyle name="Normal 55 2 2" xfId="613" xr:uid="{00000000-0005-0000-0000-000017030000}"/>
    <cellStyle name="Normal 55 3" xfId="481" xr:uid="{00000000-0005-0000-0000-000018030000}"/>
    <cellStyle name="Normal 55 4" xfId="350" xr:uid="{00000000-0005-0000-0000-000019030000}"/>
    <cellStyle name="Normal 56" xfId="125" xr:uid="{00000000-0005-0000-0000-00001A030000}"/>
    <cellStyle name="Normal 56 2" xfId="250" xr:uid="{00000000-0005-0000-0000-00001B030000}"/>
    <cellStyle name="Normal 56 2 2" xfId="614" xr:uid="{00000000-0005-0000-0000-00001C030000}"/>
    <cellStyle name="Normal 56 3" xfId="483" xr:uid="{00000000-0005-0000-0000-00001D030000}"/>
    <cellStyle name="Normal 56 4" xfId="352" xr:uid="{00000000-0005-0000-0000-00001E030000}"/>
    <cellStyle name="Normal 57" xfId="126" xr:uid="{00000000-0005-0000-0000-00001F030000}"/>
    <cellStyle name="Normal 57 2" xfId="251" xr:uid="{00000000-0005-0000-0000-000020030000}"/>
    <cellStyle name="Normal 57 2 2" xfId="615" xr:uid="{00000000-0005-0000-0000-000021030000}"/>
    <cellStyle name="Normal 57 3" xfId="485" xr:uid="{00000000-0005-0000-0000-000022030000}"/>
    <cellStyle name="Normal 57 4" xfId="354" xr:uid="{00000000-0005-0000-0000-000023030000}"/>
    <cellStyle name="Normal 58" xfId="127" xr:uid="{00000000-0005-0000-0000-000024030000}"/>
    <cellStyle name="Normal 58 2" xfId="252" xr:uid="{00000000-0005-0000-0000-000025030000}"/>
    <cellStyle name="Normal 58 2 2" xfId="616" xr:uid="{00000000-0005-0000-0000-000026030000}"/>
    <cellStyle name="Normal 58 3" xfId="487" xr:uid="{00000000-0005-0000-0000-000027030000}"/>
    <cellStyle name="Normal 58 4" xfId="356" xr:uid="{00000000-0005-0000-0000-000028030000}"/>
    <cellStyle name="Normal 59" xfId="128" xr:uid="{00000000-0005-0000-0000-000029030000}"/>
    <cellStyle name="Normal 59 2" xfId="253" xr:uid="{00000000-0005-0000-0000-00002A030000}"/>
    <cellStyle name="Normal 59 2 2" xfId="617" xr:uid="{00000000-0005-0000-0000-00002B030000}"/>
    <cellStyle name="Normal 59 3" xfId="488" xr:uid="{00000000-0005-0000-0000-00002C030000}"/>
    <cellStyle name="Normal 59 4" xfId="357" xr:uid="{00000000-0005-0000-0000-00002D030000}"/>
    <cellStyle name="Normal 6" xfId="14" xr:uid="{00000000-0005-0000-0000-00002E030000}"/>
    <cellStyle name="Normal 6 10" xfId="314" xr:uid="{00000000-0005-0000-0000-00002F030000}"/>
    <cellStyle name="Normal 6 10 2" xfId="1375" xr:uid="{00000000-0005-0000-0000-000030030000}"/>
    <cellStyle name="Normal 6 10 3" xfId="960" xr:uid="{00000000-0005-0000-0000-000031030000}"/>
    <cellStyle name="Normal 6 11" xfId="1283" xr:uid="{00000000-0005-0000-0000-000032030000}"/>
    <cellStyle name="Normal 6 12" xfId="869" xr:uid="{00000000-0005-0000-0000-000033030000}"/>
    <cellStyle name="Normal 6 2" xfId="129" xr:uid="{00000000-0005-0000-0000-000034030000}"/>
    <cellStyle name="Normal 6 2 10" xfId="1306" xr:uid="{00000000-0005-0000-0000-000035030000}"/>
    <cellStyle name="Normal 6 2 11" xfId="892" xr:uid="{00000000-0005-0000-0000-000036030000}"/>
    <cellStyle name="Normal 6 2 2" xfId="130" xr:uid="{00000000-0005-0000-0000-000037030000}"/>
    <cellStyle name="Normal 6 2 2 10" xfId="893" xr:uid="{00000000-0005-0000-0000-000038030000}"/>
    <cellStyle name="Normal 6 2 2 2" xfId="131" xr:uid="{00000000-0005-0000-0000-000039030000}"/>
    <cellStyle name="Normal 6 2 2 2 2" xfId="254" xr:uid="{00000000-0005-0000-0000-00003A030000}"/>
    <cellStyle name="Normal 6 2 2 2 2 2" xfId="780" xr:uid="{00000000-0005-0000-0000-00003B030000}"/>
    <cellStyle name="Normal 6 2 2 2 2 2 2" xfId="1627" xr:uid="{00000000-0005-0000-0000-00003C030000}"/>
    <cellStyle name="Normal 6 2 2 2 2 2 3" xfId="1212" xr:uid="{00000000-0005-0000-0000-00003D030000}"/>
    <cellStyle name="Normal 6 2 2 2 2 3" xfId="621" xr:uid="{00000000-0005-0000-0000-00003E030000}"/>
    <cellStyle name="Normal 6 2 2 2 2 3 2" xfId="1492" xr:uid="{00000000-0005-0000-0000-00003F030000}"/>
    <cellStyle name="Normal 6 2 2 2 2 3 3" xfId="1077" xr:uid="{00000000-0005-0000-0000-000040030000}"/>
    <cellStyle name="Normal 6 2 2 2 2 4" xfId="1349" xr:uid="{00000000-0005-0000-0000-000041030000}"/>
    <cellStyle name="Normal 6 2 2 2 2 5" xfId="934" xr:uid="{00000000-0005-0000-0000-000042030000}"/>
    <cellStyle name="Normal 6 2 2 2 3" xfId="682" xr:uid="{00000000-0005-0000-0000-000043030000}"/>
    <cellStyle name="Normal 6 2 2 2 3 2" xfId="823" xr:uid="{00000000-0005-0000-0000-000044030000}"/>
    <cellStyle name="Normal 6 2 2 2 3 2 2" xfId="1669" xr:uid="{00000000-0005-0000-0000-000045030000}"/>
    <cellStyle name="Normal 6 2 2 2 3 2 3" xfId="1254" xr:uid="{00000000-0005-0000-0000-000046030000}"/>
    <cellStyle name="Normal 6 2 2 2 3 3" xfId="1534" xr:uid="{00000000-0005-0000-0000-000047030000}"/>
    <cellStyle name="Normal 6 2 2 2 3 4" xfId="1119" xr:uid="{00000000-0005-0000-0000-000048030000}"/>
    <cellStyle name="Normal 6 2 2 2 4" xfId="519" xr:uid="{00000000-0005-0000-0000-000049030000}"/>
    <cellStyle name="Normal 6 2 2 2 4 2" xfId="1445" xr:uid="{00000000-0005-0000-0000-00004A030000}"/>
    <cellStyle name="Normal 6 2 2 2 4 3" xfId="1030" xr:uid="{00000000-0005-0000-0000-00004B030000}"/>
    <cellStyle name="Normal 6 2 2 2 5" xfId="733" xr:uid="{00000000-0005-0000-0000-00004C030000}"/>
    <cellStyle name="Normal 6 2 2 2 5 2" xfId="1580" xr:uid="{00000000-0005-0000-0000-00004D030000}"/>
    <cellStyle name="Normal 6 2 2 2 5 3" xfId="1165" xr:uid="{00000000-0005-0000-0000-00004E030000}"/>
    <cellStyle name="Normal 6 2 2 2 6" xfId="391" xr:uid="{00000000-0005-0000-0000-00004F030000}"/>
    <cellStyle name="Normal 6 2 2 2 6 2" xfId="1396" xr:uid="{00000000-0005-0000-0000-000050030000}"/>
    <cellStyle name="Normal 6 2 2 2 6 3" xfId="981" xr:uid="{00000000-0005-0000-0000-000051030000}"/>
    <cellStyle name="Normal 6 2 2 2 7" xfId="1308" xr:uid="{00000000-0005-0000-0000-000052030000}"/>
    <cellStyle name="Normal 6 2 2 2 8" xfId="894" xr:uid="{00000000-0005-0000-0000-000053030000}"/>
    <cellStyle name="Normal 6 2 2 3" xfId="132" xr:uid="{00000000-0005-0000-0000-000054030000}"/>
    <cellStyle name="Normal 6 2 2 3 2" xfId="255" xr:uid="{00000000-0005-0000-0000-000055030000}"/>
    <cellStyle name="Normal 6 2 2 3 2 2" xfId="781" xr:uid="{00000000-0005-0000-0000-000056030000}"/>
    <cellStyle name="Normal 6 2 2 3 2 2 2" xfId="1628" xr:uid="{00000000-0005-0000-0000-000057030000}"/>
    <cellStyle name="Normal 6 2 2 3 2 2 3" xfId="1213" xr:uid="{00000000-0005-0000-0000-000058030000}"/>
    <cellStyle name="Normal 6 2 2 3 2 3" xfId="622" xr:uid="{00000000-0005-0000-0000-000059030000}"/>
    <cellStyle name="Normal 6 2 2 3 2 3 2" xfId="1493" xr:uid="{00000000-0005-0000-0000-00005A030000}"/>
    <cellStyle name="Normal 6 2 2 3 2 3 3" xfId="1078" xr:uid="{00000000-0005-0000-0000-00005B030000}"/>
    <cellStyle name="Normal 6 2 2 3 2 4" xfId="1350" xr:uid="{00000000-0005-0000-0000-00005C030000}"/>
    <cellStyle name="Normal 6 2 2 3 2 5" xfId="935" xr:uid="{00000000-0005-0000-0000-00005D030000}"/>
    <cellStyle name="Normal 6 2 2 3 3" xfId="683" xr:uid="{00000000-0005-0000-0000-00005E030000}"/>
    <cellStyle name="Normal 6 2 2 3 3 2" xfId="824" xr:uid="{00000000-0005-0000-0000-00005F030000}"/>
    <cellStyle name="Normal 6 2 2 3 3 2 2" xfId="1670" xr:uid="{00000000-0005-0000-0000-000060030000}"/>
    <cellStyle name="Normal 6 2 2 3 3 2 3" xfId="1255" xr:uid="{00000000-0005-0000-0000-000061030000}"/>
    <cellStyle name="Normal 6 2 2 3 3 3" xfId="1535" xr:uid="{00000000-0005-0000-0000-000062030000}"/>
    <cellStyle name="Normal 6 2 2 3 3 4" xfId="1120" xr:uid="{00000000-0005-0000-0000-000063030000}"/>
    <cellStyle name="Normal 6 2 2 3 4" xfId="520" xr:uid="{00000000-0005-0000-0000-000064030000}"/>
    <cellStyle name="Normal 6 2 2 3 4 2" xfId="1446" xr:uid="{00000000-0005-0000-0000-000065030000}"/>
    <cellStyle name="Normal 6 2 2 3 4 3" xfId="1031" xr:uid="{00000000-0005-0000-0000-000066030000}"/>
    <cellStyle name="Normal 6 2 2 3 5" xfId="734" xr:uid="{00000000-0005-0000-0000-000067030000}"/>
    <cellStyle name="Normal 6 2 2 3 5 2" xfId="1581" xr:uid="{00000000-0005-0000-0000-000068030000}"/>
    <cellStyle name="Normal 6 2 2 3 5 3" xfId="1166" xr:uid="{00000000-0005-0000-0000-000069030000}"/>
    <cellStyle name="Normal 6 2 2 3 6" xfId="392" xr:uid="{00000000-0005-0000-0000-00006A030000}"/>
    <cellStyle name="Normal 6 2 2 3 6 2" xfId="1397" xr:uid="{00000000-0005-0000-0000-00006B030000}"/>
    <cellStyle name="Normal 6 2 2 3 6 3" xfId="982" xr:uid="{00000000-0005-0000-0000-00006C030000}"/>
    <cellStyle name="Normal 6 2 2 3 7" xfId="1309" xr:uid="{00000000-0005-0000-0000-00006D030000}"/>
    <cellStyle name="Normal 6 2 2 3 8" xfId="895" xr:uid="{00000000-0005-0000-0000-00006E030000}"/>
    <cellStyle name="Normal 6 2 2 4" xfId="256" xr:uid="{00000000-0005-0000-0000-00006F030000}"/>
    <cellStyle name="Normal 6 2 2 4 2" xfId="779" xr:uid="{00000000-0005-0000-0000-000070030000}"/>
    <cellStyle name="Normal 6 2 2 4 2 2" xfId="1626" xr:uid="{00000000-0005-0000-0000-000071030000}"/>
    <cellStyle name="Normal 6 2 2 4 2 3" xfId="1211" xr:uid="{00000000-0005-0000-0000-000072030000}"/>
    <cellStyle name="Normal 6 2 2 4 3" xfId="620" xr:uid="{00000000-0005-0000-0000-000073030000}"/>
    <cellStyle name="Normal 6 2 2 4 3 2" xfId="1491" xr:uid="{00000000-0005-0000-0000-000074030000}"/>
    <cellStyle name="Normal 6 2 2 4 3 3" xfId="1076" xr:uid="{00000000-0005-0000-0000-000075030000}"/>
    <cellStyle name="Normal 6 2 2 4 4" xfId="1351" xr:uid="{00000000-0005-0000-0000-000076030000}"/>
    <cellStyle name="Normal 6 2 2 4 5" xfId="936" xr:uid="{00000000-0005-0000-0000-000077030000}"/>
    <cellStyle name="Normal 6 2 2 5" xfId="681" xr:uid="{00000000-0005-0000-0000-000078030000}"/>
    <cellStyle name="Normal 6 2 2 5 2" xfId="822" xr:uid="{00000000-0005-0000-0000-000079030000}"/>
    <cellStyle name="Normal 6 2 2 5 2 2" xfId="1668" xr:uid="{00000000-0005-0000-0000-00007A030000}"/>
    <cellStyle name="Normal 6 2 2 5 2 3" xfId="1253" xr:uid="{00000000-0005-0000-0000-00007B030000}"/>
    <cellStyle name="Normal 6 2 2 5 3" xfId="1533" xr:uid="{00000000-0005-0000-0000-00007C030000}"/>
    <cellStyle name="Normal 6 2 2 5 4" xfId="1118" xr:uid="{00000000-0005-0000-0000-00007D030000}"/>
    <cellStyle name="Normal 6 2 2 6" xfId="518" xr:uid="{00000000-0005-0000-0000-00007E030000}"/>
    <cellStyle name="Normal 6 2 2 6 2" xfId="1444" xr:uid="{00000000-0005-0000-0000-00007F030000}"/>
    <cellStyle name="Normal 6 2 2 6 3" xfId="1029" xr:uid="{00000000-0005-0000-0000-000080030000}"/>
    <cellStyle name="Normal 6 2 2 7" xfId="732" xr:uid="{00000000-0005-0000-0000-000081030000}"/>
    <cellStyle name="Normal 6 2 2 7 2" xfId="1579" xr:uid="{00000000-0005-0000-0000-000082030000}"/>
    <cellStyle name="Normal 6 2 2 7 3" xfId="1164" xr:uid="{00000000-0005-0000-0000-000083030000}"/>
    <cellStyle name="Normal 6 2 2 8" xfId="390" xr:uid="{00000000-0005-0000-0000-000084030000}"/>
    <cellStyle name="Normal 6 2 2 8 2" xfId="1395" xr:uid="{00000000-0005-0000-0000-000085030000}"/>
    <cellStyle name="Normal 6 2 2 8 3" xfId="980" xr:uid="{00000000-0005-0000-0000-000086030000}"/>
    <cellStyle name="Normal 6 2 2 9" xfId="1307" xr:uid="{00000000-0005-0000-0000-000087030000}"/>
    <cellStyle name="Normal 6 2 3" xfId="133" xr:uid="{00000000-0005-0000-0000-000088030000}"/>
    <cellStyle name="Normal 6 2 3 2" xfId="257" xr:uid="{00000000-0005-0000-0000-000089030000}"/>
    <cellStyle name="Normal 6 2 3 2 2" xfId="782" xr:uid="{00000000-0005-0000-0000-00008A030000}"/>
    <cellStyle name="Normal 6 2 3 2 2 2" xfId="1629" xr:uid="{00000000-0005-0000-0000-00008B030000}"/>
    <cellStyle name="Normal 6 2 3 2 2 3" xfId="1214" xr:uid="{00000000-0005-0000-0000-00008C030000}"/>
    <cellStyle name="Normal 6 2 3 2 3" xfId="623" xr:uid="{00000000-0005-0000-0000-00008D030000}"/>
    <cellStyle name="Normal 6 2 3 2 3 2" xfId="1494" xr:uid="{00000000-0005-0000-0000-00008E030000}"/>
    <cellStyle name="Normal 6 2 3 2 3 3" xfId="1079" xr:uid="{00000000-0005-0000-0000-00008F030000}"/>
    <cellStyle name="Normal 6 2 3 2 4" xfId="1352" xr:uid="{00000000-0005-0000-0000-000090030000}"/>
    <cellStyle name="Normal 6 2 3 2 5" xfId="937" xr:uid="{00000000-0005-0000-0000-000091030000}"/>
    <cellStyle name="Normal 6 2 3 3" xfId="684" xr:uid="{00000000-0005-0000-0000-000092030000}"/>
    <cellStyle name="Normal 6 2 3 3 2" xfId="825" xr:uid="{00000000-0005-0000-0000-000093030000}"/>
    <cellStyle name="Normal 6 2 3 3 2 2" xfId="1671" xr:uid="{00000000-0005-0000-0000-000094030000}"/>
    <cellStyle name="Normal 6 2 3 3 2 3" xfId="1256" xr:uid="{00000000-0005-0000-0000-000095030000}"/>
    <cellStyle name="Normal 6 2 3 3 3" xfId="1536" xr:uid="{00000000-0005-0000-0000-000096030000}"/>
    <cellStyle name="Normal 6 2 3 3 4" xfId="1121" xr:uid="{00000000-0005-0000-0000-000097030000}"/>
    <cellStyle name="Normal 6 2 3 4" xfId="521" xr:uid="{00000000-0005-0000-0000-000098030000}"/>
    <cellStyle name="Normal 6 2 3 4 2" xfId="1447" xr:uid="{00000000-0005-0000-0000-000099030000}"/>
    <cellStyle name="Normal 6 2 3 4 3" xfId="1032" xr:uid="{00000000-0005-0000-0000-00009A030000}"/>
    <cellStyle name="Normal 6 2 3 5" xfId="735" xr:uid="{00000000-0005-0000-0000-00009B030000}"/>
    <cellStyle name="Normal 6 2 3 5 2" xfId="1582" xr:uid="{00000000-0005-0000-0000-00009C030000}"/>
    <cellStyle name="Normal 6 2 3 5 3" xfId="1167" xr:uid="{00000000-0005-0000-0000-00009D030000}"/>
    <cellStyle name="Normal 6 2 3 6" xfId="393" xr:uid="{00000000-0005-0000-0000-00009E030000}"/>
    <cellStyle name="Normal 6 2 3 6 2" xfId="1398" xr:uid="{00000000-0005-0000-0000-00009F030000}"/>
    <cellStyle name="Normal 6 2 3 6 3" xfId="983" xr:uid="{00000000-0005-0000-0000-0000A0030000}"/>
    <cellStyle name="Normal 6 2 3 7" xfId="1310" xr:uid="{00000000-0005-0000-0000-0000A1030000}"/>
    <cellStyle name="Normal 6 2 3 8" xfId="896" xr:uid="{00000000-0005-0000-0000-0000A2030000}"/>
    <cellStyle name="Normal 6 2 4" xfId="134" xr:uid="{00000000-0005-0000-0000-0000A3030000}"/>
    <cellStyle name="Normal 6 2 4 2" xfId="258" xr:uid="{00000000-0005-0000-0000-0000A4030000}"/>
    <cellStyle name="Normal 6 2 4 2 2" xfId="783" xr:uid="{00000000-0005-0000-0000-0000A5030000}"/>
    <cellStyle name="Normal 6 2 4 2 2 2" xfId="1630" xr:uid="{00000000-0005-0000-0000-0000A6030000}"/>
    <cellStyle name="Normal 6 2 4 2 2 3" xfId="1215" xr:uid="{00000000-0005-0000-0000-0000A7030000}"/>
    <cellStyle name="Normal 6 2 4 2 3" xfId="624" xr:uid="{00000000-0005-0000-0000-0000A8030000}"/>
    <cellStyle name="Normal 6 2 4 2 3 2" xfId="1495" xr:uid="{00000000-0005-0000-0000-0000A9030000}"/>
    <cellStyle name="Normal 6 2 4 2 3 3" xfId="1080" xr:uid="{00000000-0005-0000-0000-0000AA030000}"/>
    <cellStyle name="Normal 6 2 4 2 4" xfId="1353" xr:uid="{00000000-0005-0000-0000-0000AB030000}"/>
    <cellStyle name="Normal 6 2 4 2 5" xfId="938" xr:uid="{00000000-0005-0000-0000-0000AC030000}"/>
    <cellStyle name="Normal 6 2 4 3" xfId="685" xr:uid="{00000000-0005-0000-0000-0000AD030000}"/>
    <cellStyle name="Normal 6 2 4 3 2" xfId="826" xr:uid="{00000000-0005-0000-0000-0000AE030000}"/>
    <cellStyle name="Normal 6 2 4 3 2 2" xfId="1672" xr:uid="{00000000-0005-0000-0000-0000AF030000}"/>
    <cellStyle name="Normal 6 2 4 3 2 3" xfId="1257" xr:uid="{00000000-0005-0000-0000-0000B0030000}"/>
    <cellStyle name="Normal 6 2 4 3 3" xfId="1537" xr:uid="{00000000-0005-0000-0000-0000B1030000}"/>
    <cellStyle name="Normal 6 2 4 3 4" xfId="1122" xr:uid="{00000000-0005-0000-0000-0000B2030000}"/>
    <cellStyle name="Normal 6 2 4 4" xfId="522" xr:uid="{00000000-0005-0000-0000-0000B3030000}"/>
    <cellStyle name="Normal 6 2 4 4 2" xfId="1448" xr:uid="{00000000-0005-0000-0000-0000B4030000}"/>
    <cellStyle name="Normal 6 2 4 4 3" xfId="1033" xr:uid="{00000000-0005-0000-0000-0000B5030000}"/>
    <cellStyle name="Normal 6 2 4 5" xfId="736" xr:uid="{00000000-0005-0000-0000-0000B6030000}"/>
    <cellStyle name="Normal 6 2 4 5 2" xfId="1583" xr:uid="{00000000-0005-0000-0000-0000B7030000}"/>
    <cellStyle name="Normal 6 2 4 5 3" xfId="1168" xr:uid="{00000000-0005-0000-0000-0000B8030000}"/>
    <cellStyle name="Normal 6 2 4 6" xfId="394" xr:uid="{00000000-0005-0000-0000-0000B9030000}"/>
    <cellStyle name="Normal 6 2 4 6 2" xfId="1399" xr:uid="{00000000-0005-0000-0000-0000BA030000}"/>
    <cellStyle name="Normal 6 2 4 6 3" xfId="984" xr:uid="{00000000-0005-0000-0000-0000BB030000}"/>
    <cellStyle name="Normal 6 2 4 7" xfId="1311" xr:uid="{00000000-0005-0000-0000-0000BC030000}"/>
    <cellStyle name="Normal 6 2 4 8" xfId="897" xr:uid="{00000000-0005-0000-0000-0000BD030000}"/>
    <cellStyle name="Normal 6 2 5" xfId="259" xr:uid="{00000000-0005-0000-0000-0000BE030000}"/>
    <cellStyle name="Normal 6 2 5 2" xfId="778" xr:uid="{00000000-0005-0000-0000-0000BF030000}"/>
    <cellStyle name="Normal 6 2 5 2 2" xfId="1625" xr:uid="{00000000-0005-0000-0000-0000C0030000}"/>
    <cellStyle name="Normal 6 2 5 2 3" xfId="1210" xr:uid="{00000000-0005-0000-0000-0000C1030000}"/>
    <cellStyle name="Normal 6 2 5 3" xfId="619" xr:uid="{00000000-0005-0000-0000-0000C2030000}"/>
    <cellStyle name="Normal 6 2 5 3 2" xfId="1490" xr:uid="{00000000-0005-0000-0000-0000C3030000}"/>
    <cellStyle name="Normal 6 2 5 3 3" xfId="1075" xr:uid="{00000000-0005-0000-0000-0000C4030000}"/>
    <cellStyle name="Normal 6 2 5 4" xfId="1354" xr:uid="{00000000-0005-0000-0000-0000C5030000}"/>
    <cellStyle name="Normal 6 2 5 5" xfId="939" xr:uid="{00000000-0005-0000-0000-0000C6030000}"/>
    <cellStyle name="Normal 6 2 6" xfId="680" xr:uid="{00000000-0005-0000-0000-0000C7030000}"/>
    <cellStyle name="Normal 6 2 6 2" xfId="821" xr:uid="{00000000-0005-0000-0000-0000C8030000}"/>
    <cellStyle name="Normal 6 2 6 2 2" xfId="1667" xr:uid="{00000000-0005-0000-0000-0000C9030000}"/>
    <cellStyle name="Normal 6 2 6 2 3" xfId="1252" xr:uid="{00000000-0005-0000-0000-0000CA030000}"/>
    <cellStyle name="Normal 6 2 6 3" xfId="1532" xr:uid="{00000000-0005-0000-0000-0000CB030000}"/>
    <cellStyle name="Normal 6 2 6 4" xfId="1117" xr:uid="{00000000-0005-0000-0000-0000CC030000}"/>
    <cellStyle name="Normal 6 2 7" xfId="517" xr:uid="{00000000-0005-0000-0000-0000CD030000}"/>
    <cellStyle name="Normal 6 2 7 2" xfId="1443" xr:uid="{00000000-0005-0000-0000-0000CE030000}"/>
    <cellStyle name="Normal 6 2 7 3" xfId="1028" xr:uid="{00000000-0005-0000-0000-0000CF030000}"/>
    <cellStyle name="Normal 6 2 8" xfId="731" xr:uid="{00000000-0005-0000-0000-0000D0030000}"/>
    <cellStyle name="Normal 6 2 8 2" xfId="1578" xr:uid="{00000000-0005-0000-0000-0000D1030000}"/>
    <cellStyle name="Normal 6 2 8 3" xfId="1163" xr:uid="{00000000-0005-0000-0000-0000D2030000}"/>
    <cellStyle name="Normal 6 2 9" xfId="389" xr:uid="{00000000-0005-0000-0000-0000D3030000}"/>
    <cellStyle name="Normal 6 2 9 2" xfId="1394" xr:uid="{00000000-0005-0000-0000-0000D4030000}"/>
    <cellStyle name="Normal 6 2 9 3" xfId="979" xr:uid="{00000000-0005-0000-0000-0000D5030000}"/>
    <cellStyle name="Normal 6 3" xfId="135" xr:uid="{00000000-0005-0000-0000-0000D6030000}"/>
    <cellStyle name="Normal 6 3 10" xfId="898" xr:uid="{00000000-0005-0000-0000-0000D7030000}"/>
    <cellStyle name="Normal 6 3 2" xfId="136" xr:uid="{00000000-0005-0000-0000-0000D8030000}"/>
    <cellStyle name="Normal 6 3 2 2" xfId="260" xr:uid="{00000000-0005-0000-0000-0000D9030000}"/>
    <cellStyle name="Normal 6 3 2 2 2" xfId="785" xr:uid="{00000000-0005-0000-0000-0000DA030000}"/>
    <cellStyle name="Normal 6 3 2 2 2 2" xfId="1632" xr:uid="{00000000-0005-0000-0000-0000DB030000}"/>
    <cellStyle name="Normal 6 3 2 2 2 3" xfId="1217" xr:uid="{00000000-0005-0000-0000-0000DC030000}"/>
    <cellStyle name="Normal 6 3 2 2 3" xfId="626" xr:uid="{00000000-0005-0000-0000-0000DD030000}"/>
    <cellStyle name="Normal 6 3 2 2 3 2" xfId="1497" xr:uid="{00000000-0005-0000-0000-0000DE030000}"/>
    <cellStyle name="Normal 6 3 2 2 3 3" xfId="1082" xr:uid="{00000000-0005-0000-0000-0000DF030000}"/>
    <cellStyle name="Normal 6 3 2 2 4" xfId="1355" xr:uid="{00000000-0005-0000-0000-0000E0030000}"/>
    <cellStyle name="Normal 6 3 2 2 5" xfId="940" xr:uid="{00000000-0005-0000-0000-0000E1030000}"/>
    <cellStyle name="Normal 6 3 2 3" xfId="687" xr:uid="{00000000-0005-0000-0000-0000E2030000}"/>
    <cellStyle name="Normal 6 3 2 3 2" xfId="828" xr:uid="{00000000-0005-0000-0000-0000E3030000}"/>
    <cellStyle name="Normal 6 3 2 3 2 2" xfId="1674" xr:uid="{00000000-0005-0000-0000-0000E4030000}"/>
    <cellStyle name="Normal 6 3 2 3 2 3" xfId="1259" xr:uid="{00000000-0005-0000-0000-0000E5030000}"/>
    <cellStyle name="Normal 6 3 2 3 3" xfId="1539" xr:uid="{00000000-0005-0000-0000-0000E6030000}"/>
    <cellStyle name="Normal 6 3 2 3 4" xfId="1124" xr:uid="{00000000-0005-0000-0000-0000E7030000}"/>
    <cellStyle name="Normal 6 3 2 4" xfId="524" xr:uid="{00000000-0005-0000-0000-0000E8030000}"/>
    <cellStyle name="Normal 6 3 2 4 2" xfId="1450" xr:uid="{00000000-0005-0000-0000-0000E9030000}"/>
    <cellStyle name="Normal 6 3 2 4 3" xfId="1035" xr:uid="{00000000-0005-0000-0000-0000EA030000}"/>
    <cellStyle name="Normal 6 3 2 5" xfId="738" xr:uid="{00000000-0005-0000-0000-0000EB030000}"/>
    <cellStyle name="Normal 6 3 2 5 2" xfId="1585" xr:uid="{00000000-0005-0000-0000-0000EC030000}"/>
    <cellStyle name="Normal 6 3 2 5 3" xfId="1170" xr:uid="{00000000-0005-0000-0000-0000ED030000}"/>
    <cellStyle name="Normal 6 3 2 6" xfId="396" xr:uid="{00000000-0005-0000-0000-0000EE030000}"/>
    <cellStyle name="Normal 6 3 2 6 2" xfId="1401" xr:uid="{00000000-0005-0000-0000-0000EF030000}"/>
    <cellStyle name="Normal 6 3 2 6 3" xfId="986" xr:uid="{00000000-0005-0000-0000-0000F0030000}"/>
    <cellStyle name="Normal 6 3 2 7" xfId="1313" xr:uid="{00000000-0005-0000-0000-0000F1030000}"/>
    <cellStyle name="Normal 6 3 2 8" xfId="899" xr:uid="{00000000-0005-0000-0000-0000F2030000}"/>
    <cellStyle name="Normal 6 3 3" xfId="137" xr:uid="{00000000-0005-0000-0000-0000F3030000}"/>
    <cellStyle name="Normal 6 3 3 2" xfId="261" xr:uid="{00000000-0005-0000-0000-0000F4030000}"/>
    <cellStyle name="Normal 6 3 3 2 2" xfId="786" xr:uid="{00000000-0005-0000-0000-0000F5030000}"/>
    <cellStyle name="Normal 6 3 3 2 2 2" xfId="1633" xr:uid="{00000000-0005-0000-0000-0000F6030000}"/>
    <cellStyle name="Normal 6 3 3 2 2 3" xfId="1218" xr:uid="{00000000-0005-0000-0000-0000F7030000}"/>
    <cellStyle name="Normal 6 3 3 2 3" xfId="627" xr:uid="{00000000-0005-0000-0000-0000F8030000}"/>
    <cellStyle name="Normal 6 3 3 2 3 2" xfId="1498" xr:uid="{00000000-0005-0000-0000-0000F9030000}"/>
    <cellStyle name="Normal 6 3 3 2 3 3" xfId="1083" xr:uid="{00000000-0005-0000-0000-0000FA030000}"/>
    <cellStyle name="Normal 6 3 3 2 4" xfId="1356" xr:uid="{00000000-0005-0000-0000-0000FB030000}"/>
    <cellStyle name="Normal 6 3 3 2 5" xfId="941" xr:uid="{00000000-0005-0000-0000-0000FC030000}"/>
    <cellStyle name="Normal 6 3 3 3" xfId="688" xr:uid="{00000000-0005-0000-0000-0000FD030000}"/>
    <cellStyle name="Normal 6 3 3 3 2" xfId="829" xr:uid="{00000000-0005-0000-0000-0000FE030000}"/>
    <cellStyle name="Normal 6 3 3 3 2 2" xfId="1675" xr:uid="{00000000-0005-0000-0000-0000FF030000}"/>
    <cellStyle name="Normal 6 3 3 3 2 3" xfId="1260" xr:uid="{00000000-0005-0000-0000-000000040000}"/>
    <cellStyle name="Normal 6 3 3 3 3" xfId="1540" xr:uid="{00000000-0005-0000-0000-000001040000}"/>
    <cellStyle name="Normal 6 3 3 3 4" xfId="1125" xr:uid="{00000000-0005-0000-0000-000002040000}"/>
    <cellStyle name="Normal 6 3 3 4" xfId="525" xr:uid="{00000000-0005-0000-0000-000003040000}"/>
    <cellStyle name="Normal 6 3 3 4 2" xfId="1451" xr:uid="{00000000-0005-0000-0000-000004040000}"/>
    <cellStyle name="Normal 6 3 3 4 3" xfId="1036" xr:uid="{00000000-0005-0000-0000-000005040000}"/>
    <cellStyle name="Normal 6 3 3 5" xfId="739" xr:uid="{00000000-0005-0000-0000-000006040000}"/>
    <cellStyle name="Normal 6 3 3 5 2" xfId="1586" xr:uid="{00000000-0005-0000-0000-000007040000}"/>
    <cellStyle name="Normal 6 3 3 5 3" xfId="1171" xr:uid="{00000000-0005-0000-0000-000008040000}"/>
    <cellStyle name="Normal 6 3 3 6" xfId="397" xr:uid="{00000000-0005-0000-0000-000009040000}"/>
    <cellStyle name="Normal 6 3 3 6 2" xfId="1402" xr:uid="{00000000-0005-0000-0000-00000A040000}"/>
    <cellStyle name="Normal 6 3 3 6 3" xfId="987" xr:uid="{00000000-0005-0000-0000-00000B040000}"/>
    <cellStyle name="Normal 6 3 3 7" xfId="1314" xr:uid="{00000000-0005-0000-0000-00000C040000}"/>
    <cellStyle name="Normal 6 3 3 8" xfId="900" xr:uid="{00000000-0005-0000-0000-00000D040000}"/>
    <cellStyle name="Normal 6 3 4" xfId="262" xr:uid="{00000000-0005-0000-0000-00000E040000}"/>
    <cellStyle name="Normal 6 3 4 2" xfId="784" xr:uid="{00000000-0005-0000-0000-00000F040000}"/>
    <cellStyle name="Normal 6 3 4 2 2" xfId="1631" xr:uid="{00000000-0005-0000-0000-000010040000}"/>
    <cellStyle name="Normal 6 3 4 2 3" xfId="1216" xr:uid="{00000000-0005-0000-0000-000011040000}"/>
    <cellStyle name="Normal 6 3 4 3" xfId="625" xr:uid="{00000000-0005-0000-0000-000012040000}"/>
    <cellStyle name="Normal 6 3 4 3 2" xfId="1496" xr:uid="{00000000-0005-0000-0000-000013040000}"/>
    <cellStyle name="Normal 6 3 4 3 3" xfId="1081" xr:uid="{00000000-0005-0000-0000-000014040000}"/>
    <cellStyle name="Normal 6 3 4 4" xfId="1357" xr:uid="{00000000-0005-0000-0000-000015040000}"/>
    <cellStyle name="Normal 6 3 4 5" xfId="942" xr:uid="{00000000-0005-0000-0000-000016040000}"/>
    <cellStyle name="Normal 6 3 5" xfId="686" xr:uid="{00000000-0005-0000-0000-000017040000}"/>
    <cellStyle name="Normal 6 3 5 2" xfId="827" xr:uid="{00000000-0005-0000-0000-000018040000}"/>
    <cellStyle name="Normal 6 3 5 2 2" xfId="1673" xr:uid="{00000000-0005-0000-0000-000019040000}"/>
    <cellStyle name="Normal 6 3 5 2 3" xfId="1258" xr:uid="{00000000-0005-0000-0000-00001A040000}"/>
    <cellStyle name="Normal 6 3 5 3" xfId="1538" xr:uid="{00000000-0005-0000-0000-00001B040000}"/>
    <cellStyle name="Normal 6 3 5 4" xfId="1123" xr:uid="{00000000-0005-0000-0000-00001C040000}"/>
    <cellStyle name="Normal 6 3 6" xfId="523" xr:uid="{00000000-0005-0000-0000-00001D040000}"/>
    <cellStyle name="Normal 6 3 6 2" xfId="1449" xr:uid="{00000000-0005-0000-0000-00001E040000}"/>
    <cellStyle name="Normal 6 3 6 3" xfId="1034" xr:uid="{00000000-0005-0000-0000-00001F040000}"/>
    <cellStyle name="Normal 6 3 7" xfId="737" xr:uid="{00000000-0005-0000-0000-000020040000}"/>
    <cellStyle name="Normal 6 3 7 2" xfId="1584" xr:uid="{00000000-0005-0000-0000-000021040000}"/>
    <cellStyle name="Normal 6 3 7 3" xfId="1169" xr:uid="{00000000-0005-0000-0000-000022040000}"/>
    <cellStyle name="Normal 6 3 8" xfId="395" xr:uid="{00000000-0005-0000-0000-000023040000}"/>
    <cellStyle name="Normal 6 3 8 2" xfId="1400" xr:uid="{00000000-0005-0000-0000-000024040000}"/>
    <cellStyle name="Normal 6 3 8 3" xfId="985" xr:uid="{00000000-0005-0000-0000-000025040000}"/>
    <cellStyle name="Normal 6 3 9" xfId="1312" xr:uid="{00000000-0005-0000-0000-000026040000}"/>
    <cellStyle name="Normal 6 4" xfId="138" xr:uid="{00000000-0005-0000-0000-000027040000}"/>
    <cellStyle name="Normal 6 4 2" xfId="263" xr:uid="{00000000-0005-0000-0000-000028040000}"/>
    <cellStyle name="Normal 6 4 2 2" xfId="787" xr:uid="{00000000-0005-0000-0000-000029040000}"/>
    <cellStyle name="Normal 6 4 2 2 2" xfId="1634" xr:uid="{00000000-0005-0000-0000-00002A040000}"/>
    <cellStyle name="Normal 6 4 2 2 3" xfId="1219" xr:uid="{00000000-0005-0000-0000-00002B040000}"/>
    <cellStyle name="Normal 6 4 2 3" xfId="628" xr:uid="{00000000-0005-0000-0000-00002C040000}"/>
    <cellStyle name="Normal 6 4 2 3 2" xfId="1499" xr:uid="{00000000-0005-0000-0000-00002D040000}"/>
    <cellStyle name="Normal 6 4 2 3 3" xfId="1084" xr:uid="{00000000-0005-0000-0000-00002E040000}"/>
    <cellStyle name="Normal 6 4 2 4" xfId="1358" xr:uid="{00000000-0005-0000-0000-00002F040000}"/>
    <cellStyle name="Normal 6 4 2 5" xfId="943" xr:uid="{00000000-0005-0000-0000-000030040000}"/>
    <cellStyle name="Normal 6 4 3" xfId="689" xr:uid="{00000000-0005-0000-0000-000031040000}"/>
    <cellStyle name="Normal 6 4 3 2" xfId="830" xr:uid="{00000000-0005-0000-0000-000032040000}"/>
    <cellStyle name="Normal 6 4 3 2 2" xfId="1676" xr:uid="{00000000-0005-0000-0000-000033040000}"/>
    <cellStyle name="Normal 6 4 3 2 3" xfId="1261" xr:uid="{00000000-0005-0000-0000-000034040000}"/>
    <cellStyle name="Normal 6 4 3 3" xfId="1541" xr:uid="{00000000-0005-0000-0000-000035040000}"/>
    <cellStyle name="Normal 6 4 3 4" xfId="1126" xr:uid="{00000000-0005-0000-0000-000036040000}"/>
    <cellStyle name="Normal 6 4 4" xfId="526" xr:uid="{00000000-0005-0000-0000-000037040000}"/>
    <cellStyle name="Normal 6 4 4 2" xfId="1452" xr:uid="{00000000-0005-0000-0000-000038040000}"/>
    <cellStyle name="Normal 6 4 4 3" xfId="1037" xr:uid="{00000000-0005-0000-0000-000039040000}"/>
    <cellStyle name="Normal 6 4 5" xfId="740" xr:uid="{00000000-0005-0000-0000-00003A040000}"/>
    <cellStyle name="Normal 6 4 5 2" xfId="1587" xr:uid="{00000000-0005-0000-0000-00003B040000}"/>
    <cellStyle name="Normal 6 4 5 3" xfId="1172" xr:uid="{00000000-0005-0000-0000-00003C040000}"/>
    <cellStyle name="Normal 6 4 6" xfId="398" xr:uid="{00000000-0005-0000-0000-00003D040000}"/>
    <cellStyle name="Normal 6 4 6 2" xfId="1403" xr:uid="{00000000-0005-0000-0000-00003E040000}"/>
    <cellStyle name="Normal 6 4 6 3" xfId="988" xr:uid="{00000000-0005-0000-0000-00003F040000}"/>
    <cellStyle name="Normal 6 4 7" xfId="1315" xr:uid="{00000000-0005-0000-0000-000040040000}"/>
    <cellStyle name="Normal 6 4 8" xfId="901" xr:uid="{00000000-0005-0000-0000-000041040000}"/>
    <cellStyle name="Normal 6 5" xfId="139" xr:uid="{00000000-0005-0000-0000-000042040000}"/>
    <cellStyle name="Normal 6 5 2" xfId="264" xr:uid="{00000000-0005-0000-0000-000043040000}"/>
    <cellStyle name="Normal 6 5 2 2" xfId="788" xr:uid="{00000000-0005-0000-0000-000044040000}"/>
    <cellStyle name="Normal 6 5 2 2 2" xfId="1635" xr:uid="{00000000-0005-0000-0000-000045040000}"/>
    <cellStyle name="Normal 6 5 2 2 3" xfId="1220" xr:uid="{00000000-0005-0000-0000-000046040000}"/>
    <cellStyle name="Normal 6 5 2 3" xfId="629" xr:uid="{00000000-0005-0000-0000-000047040000}"/>
    <cellStyle name="Normal 6 5 2 3 2" xfId="1500" xr:uid="{00000000-0005-0000-0000-000048040000}"/>
    <cellStyle name="Normal 6 5 2 3 3" xfId="1085" xr:uid="{00000000-0005-0000-0000-000049040000}"/>
    <cellStyle name="Normal 6 5 2 4" xfId="1359" xr:uid="{00000000-0005-0000-0000-00004A040000}"/>
    <cellStyle name="Normal 6 5 2 5" xfId="944" xr:uid="{00000000-0005-0000-0000-00004B040000}"/>
    <cellStyle name="Normal 6 5 3" xfId="690" xr:uid="{00000000-0005-0000-0000-00004C040000}"/>
    <cellStyle name="Normal 6 5 3 2" xfId="831" xr:uid="{00000000-0005-0000-0000-00004D040000}"/>
    <cellStyle name="Normal 6 5 3 2 2" xfId="1677" xr:uid="{00000000-0005-0000-0000-00004E040000}"/>
    <cellStyle name="Normal 6 5 3 2 3" xfId="1262" xr:uid="{00000000-0005-0000-0000-00004F040000}"/>
    <cellStyle name="Normal 6 5 3 3" xfId="1542" xr:uid="{00000000-0005-0000-0000-000050040000}"/>
    <cellStyle name="Normal 6 5 3 4" xfId="1127" xr:uid="{00000000-0005-0000-0000-000051040000}"/>
    <cellStyle name="Normal 6 5 4" xfId="527" xr:uid="{00000000-0005-0000-0000-000052040000}"/>
    <cellStyle name="Normal 6 5 4 2" xfId="1453" xr:uid="{00000000-0005-0000-0000-000053040000}"/>
    <cellStyle name="Normal 6 5 4 3" xfId="1038" xr:uid="{00000000-0005-0000-0000-000054040000}"/>
    <cellStyle name="Normal 6 5 5" xfId="741" xr:uid="{00000000-0005-0000-0000-000055040000}"/>
    <cellStyle name="Normal 6 5 5 2" xfId="1588" xr:uid="{00000000-0005-0000-0000-000056040000}"/>
    <cellStyle name="Normal 6 5 5 3" xfId="1173" xr:uid="{00000000-0005-0000-0000-000057040000}"/>
    <cellStyle name="Normal 6 5 6" xfId="399" xr:uid="{00000000-0005-0000-0000-000058040000}"/>
    <cellStyle name="Normal 6 5 6 2" xfId="1404" xr:uid="{00000000-0005-0000-0000-000059040000}"/>
    <cellStyle name="Normal 6 5 6 3" xfId="989" xr:uid="{00000000-0005-0000-0000-00005A040000}"/>
    <cellStyle name="Normal 6 5 7" xfId="1316" xr:uid="{00000000-0005-0000-0000-00005B040000}"/>
    <cellStyle name="Normal 6 5 8" xfId="902" xr:uid="{00000000-0005-0000-0000-00005C040000}"/>
    <cellStyle name="Normal 6 6" xfId="265" xr:uid="{00000000-0005-0000-0000-00005D040000}"/>
    <cellStyle name="Normal 6 6 2" xfId="777" xr:uid="{00000000-0005-0000-0000-00005E040000}"/>
    <cellStyle name="Normal 6 6 2 2" xfId="1624" xr:uid="{00000000-0005-0000-0000-00005F040000}"/>
    <cellStyle name="Normal 6 6 2 3" xfId="1209" xr:uid="{00000000-0005-0000-0000-000060040000}"/>
    <cellStyle name="Normal 6 6 3" xfId="618" xr:uid="{00000000-0005-0000-0000-000061040000}"/>
    <cellStyle name="Normal 6 6 3 2" xfId="1489" xr:uid="{00000000-0005-0000-0000-000062040000}"/>
    <cellStyle name="Normal 6 6 3 3" xfId="1074" xr:uid="{00000000-0005-0000-0000-000063040000}"/>
    <cellStyle name="Normal 6 6 4" xfId="1360" xr:uid="{00000000-0005-0000-0000-000064040000}"/>
    <cellStyle name="Normal 6 6 5" xfId="945" xr:uid="{00000000-0005-0000-0000-000065040000}"/>
    <cellStyle name="Normal 6 7" xfId="661" xr:uid="{00000000-0005-0000-0000-000066040000}"/>
    <cellStyle name="Normal 6 7 2" xfId="803" xr:uid="{00000000-0005-0000-0000-000067040000}"/>
    <cellStyle name="Normal 6 7 2 2" xfId="1649" xr:uid="{00000000-0005-0000-0000-000068040000}"/>
    <cellStyle name="Normal 6 7 2 3" xfId="1234" xr:uid="{00000000-0005-0000-0000-000069040000}"/>
    <cellStyle name="Normal 6 7 3" xfId="1514" xr:uid="{00000000-0005-0000-0000-00006A040000}"/>
    <cellStyle name="Normal 6 7 4" xfId="1099" xr:uid="{00000000-0005-0000-0000-00006B040000}"/>
    <cellStyle name="Normal 6 8" xfId="446" xr:uid="{00000000-0005-0000-0000-00006C040000}"/>
    <cellStyle name="Normal 6 8 2" xfId="1424" xr:uid="{00000000-0005-0000-0000-00006D040000}"/>
    <cellStyle name="Normal 6 8 3" xfId="1009" xr:uid="{00000000-0005-0000-0000-00006E040000}"/>
    <cellStyle name="Normal 6 9" xfId="712" xr:uid="{00000000-0005-0000-0000-00006F040000}"/>
    <cellStyle name="Normal 6 9 2" xfId="1559" xr:uid="{00000000-0005-0000-0000-000070040000}"/>
    <cellStyle name="Normal 6 9 3" xfId="1144" xr:uid="{00000000-0005-0000-0000-000071040000}"/>
    <cellStyle name="Normal 60" xfId="140" xr:uid="{00000000-0005-0000-0000-000072040000}"/>
    <cellStyle name="Normal 60 2" xfId="266" xr:uid="{00000000-0005-0000-0000-000073040000}"/>
    <cellStyle name="Normal 60 2 2" xfId="630" xr:uid="{00000000-0005-0000-0000-000074040000}"/>
    <cellStyle name="Normal 60 3" xfId="490" xr:uid="{00000000-0005-0000-0000-000075040000}"/>
    <cellStyle name="Normal 60 4" xfId="359" xr:uid="{00000000-0005-0000-0000-000076040000}"/>
    <cellStyle name="Normal 61" xfId="141" xr:uid="{00000000-0005-0000-0000-000077040000}"/>
    <cellStyle name="Normal 61 2" xfId="267" xr:uid="{00000000-0005-0000-0000-000078040000}"/>
    <cellStyle name="Normal 61 2 2" xfId="631" xr:uid="{00000000-0005-0000-0000-000079040000}"/>
    <cellStyle name="Normal 61 3" xfId="491" xr:uid="{00000000-0005-0000-0000-00007A040000}"/>
    <cellStyle name="Normal 61 4" xfId="360" xr:uid="{00000000-0005-0000-0000-00007B040000}"/>
    <cellStyle name="Normal 62" xfId="142" xr:uid="{00000000-0005-0000-0000-00007C040000}"/>
    <cellStyle name="Normal 62 2" xfId="268" xr:uid="{00000000-0005-0000-0000-00007D040000}"/>
    <cellStyle name="Normal 62 2 2" xfId="632" xr:uid="{00000000-0005-0000-0000-00007E040000}"/>
    <cellStyle name="Normal 62 3" xfId="492" xr:uid="{00000000-0005-0000-0000-00007F040000}"/>
    <cellStyle name="Normal 62 4" xfId="361" xr:uid="{00000000-0005-0000-0000-000080040000}"/>
    <cellStyle name="Normal 63" xfId="143" xr:uid="{00000000-0005-0000-0000-000081040000}"/>
    <cellStyle name="Normal 63 2" xfId="269" xr:uid="{00000000-0005-0000-0000-000082040000}"/>
    <cellStyle name="Normal 63 2 2" xfId="633" xr:uid="{00000000-0005-0000-0000-000083040000}"/>
    <cellStyle name="Normal 63 3" xfId="494" xr:uid="{00000000-0005-0000-0000-000084040000}"/>
    <cellStyle name="Normal 63 4" xfId="363" xr:uid="{00000000-0005-0000-0000-000085040000}"/>
    <cellStyle name="Normal 64" xfId="144" xr:uid="{00000000-0005-0000-0000-000086040000}"/>
    <cellStyle name="Normal 64 2" xfId="270" xr:uid="{00000000-0005-0000-0000-000087040000}"/>
    <cellStyle name="Normal 64 2 2" xfId="431" xr:uid="{00000000-0005-0000-0000-000088040000}"/>
    <cellStyle name="Normal 64 3" xfId="551" xr:uid="{00000000-0005-0000-0000-000089040000}"/>
    <cellStyle name="Normal 64 3 2" xfId="1467" xr:uid="{00000000-0005-0000-0000-00008A040000}"/>
    <cellStyle name="Normal 64 3 3" xfId="1052" xr:uid="{00000000-0005-0000-0000-00008B040000}"/>
    <cellStyle name="Normal 64 4" xfId="755" xr:uid="{00000000-0005-0000-0000-00008C040000}"/>
    <cellStyle name="Normal 64 4 2" xfId="1602" xr:uid="{00000000-0005-0000-0000-00008D040000}"/>
    <cellStyle name="Normal 64 4 3" xfId="1187" xr:uid="{00000000-0005-0000-0000-00008E040000}"/>
    <cellStyle name="Normal 64 5" xfId="430" xr:uid="{00000000-0005-0000-0000-00008F040000}"/>
    <cellStyle name="Normal 64 5 2" xfId="1418" xr:uid="{00000000-0005-0000-0000-000090040000}"/>
    <cellStyle name="Normal 64 5 3" xfId="1003" xr:uid="{00000000-0005-0000-0000-000091040000}"/>
    <cellStyle name="Normal 65" xfId="145" xr:uid="{00000000-0005-0000-0000-000092040000}"/>
    <cellStyle name="Normal 65 2" xfId="706" xr:uid="{00000000-0005-0000-0000-000093040000}"/>
    <cellStyle name="Normal 65 2 2" xfId="847" xr:uid="{00000000-0005-0000-0000-000094040000}"/>
    <cellStyle name="Normal 65 2 2 2" xfId="1693" xr:uid="{00000000-0005-0000-0000-000095040000}"/>
    <cellStyle name="Normal 65 2 2 3" xfId="1278" xr:uid="{00000000-0005-0000-0000-000096040000}"/>
    <cellStyle name="Normal 65 2 3" xfId="1558" xr:uid="{00000000-0005-0000-0000-000097040000}"/>
    <cellStyle name="Normal 65 2 4" xfId="1143" xr:uid="{00000000-0005-0000-0000-000098040000}"/>
    <cellStyle name="Normal 65 3" xfId="432" xr:uid="{00000000-0005-0000-0000-000099040000}"/>
    <cellStyle name="Normal 65 4" xfId="1317" xr:uid="{00000000-0005-0000-0000-00009A040000}"/>
    <cellStyle name="Normal 65 5" xfId="903" xr:uid="{00000000-0005-0000-0000-00009B040000}"/>
    <cellStyle name="Normal 66" xfId="271" xr:uid="{00000000-0005-0000-0000-00009C040000}"/>
    <cellStyle name="Normal 66 2" xfId="310" xr:uid="{00000000-0005-0000-0000-00009D040000}"/>
    <cellStyle name="Normal 66 3" xfId="553" xr:uid="{00000000-0005-0000-0000-00009E040000}"/>
    <cellStyle name="Normal 66 3 2" xfId="1469" xr:uid="{00000000-0005-0000-0000-00009F040000}"/>
    <cellStyle name="Normal 66 3 3" xfId="1054" xr:uid="{00000000-0005-0000-0000-0000A0040000}"/>
    <cellStyle name="Normal 66 4" xfId="757" xr:uid="{00000000-0005-0000-0000-0000A1040000}"/>
    <cellStyle name="Normal 66 4 2" xfId="1604" xr:uid="{00000000-0005-0000-0000-0000A2040000}"/>
    <cellStyle name="Normal 66 4 3" xfId="1189" xr:uid="{00000000-0005-0000-0000-0000A3040000}"/>
    <cellStyle name="Normal 66 5" xfId="1361" xr:uid="{00000000-0005-0000-0000-0000A4040000}"/>
    <cellStyle name="Normal 66 6" xfId="946" xr:uid="{00000000-0005-0000-0000-0000A5040000}"/>
    <cellStyle name="Normal 67" xfId="272" xr:uid="{00000000-0005-0000-0000-0000A6040000}"/>
    <cellStyle name="Normal 67 2" xfId="758" xr:uid="{00000000-0005-0000-0000-0000A7040000}"/>
    <cellStyle name="Normal 67 2 2" xfId="1605" xr:uid="{00000000-0005-0000-0000-0000A8040000}"/>
    <cellStyle name="Normal 67 2 3" xfId="1190" xr:uid="{00000000-0005-0000-0000-0000A9040000}"/>
    <cellStyle name="Normal 67 3" xfId="554" xr:uid="{00000000-0005-0000-0000-0000AA040000}"/>
    <cellStyle name="Normal 67 3 2" xfId="1470" xr:uid="{00000000-0005-0000-0000-0000AB040000}"/>
    <cellStyle name="Normal 67 3 3" xfId="1055" xr:uid="{00000000-0005-0000-0000-0000AC040000}"/>
    <cellStyle name="Normal 67 4" xfId="1362" xr:uid="{00000000-0005-0000-0000-0000AD040000}"/>
    <cellStyle name="Normal 67 5" xfId="947" xr:uid="{00000000-0005-0000-0000-0000AE040000}"/>
    <cellStyle name="Normal 68" xfId="673" xr:uid="{00000000-0005-0000-0000-0000AF040000}"/>
    <cellStyle name="Normal 69" xfId="444" xr:uid="{00000000-0005-0000-0000-0000B0040000}"/>
    <cellStyle name="Normal 7" xfId="15" xr:uid="{00000000-0005-0000-0000-0000B1040000}"/>
    <cellStyle name="Normal 7 2" xfId="146" xr:uid="{00000000-0005-0000-0000-0000B2040000}"/>
    <cellStyle name="Normal 7 2 2" xfId="273" xr:uid="{00000000-0005-0000-0000-0000B3040000}"/>
    <cellStyle name="Normal 7 2 2 2" xfId="635" xr:uid="{00000000-0005-0000-0000-0000B4040000}"/>
    <cellStyle name="Normal 7 2 3" xfId="528" xr:uid="{00000000-0005-0000-0000-0000B5040000}"/>
    <cellStyle name="Normal 7 2 4" xfId="400" xr:uid="{00000000-0005-0000-0000-0000B6040000}"/>
    <cellStyle name="Normal 7 3" xfId="274" xr:uid="{00000000-0005-0000-0000-0000B7040000}"/>
    <cellStyle name="Normal 7 3 2" xfId="634" xr:uid="{00000000-0005-0000-0000-0000B8040000}"/>
    <cellStyle name="Normal 7 4" xfId="447" xr:uid="{00000000-0005-0000-0000-0000B9040000}"/>
    <cellStyle name="Normal 7 5" xfId="315" xr:uid="{00000000-0005-0000-0000-0000BA040000}"/>
    <cellStyle name="Normal 70" xfId="547" xr:uid="{00000000-0005-0000-0000-0000BB040000}"/>
    <cellStyle name="Normal 71" xfId="707" xr:uid="{00000000-0005-0000-0000-0000BC040000}"/>
    <cellStyle name="Normal 72" xfId="708" xr:uid="{00000000-0005-0000-0000-0000BD040000}"/>
    <cellStyle name="Normal 73" xfId="445" xr:uid="{00000000-0005-0000-0000-0000BE040000}"/>
    <cellStyle name="Normal 74" xfId="710" xr:uid="{00000000-0005-0000-0000-0000BF040000}"/>
    <cellStyle name="Normal 75" xfId="709" xr:uid="{00000000-0005-0000-0000-0000C0040000}"/>
    <cellStyle name="Normal 76" xfId="711" xr:uid="{00000000-0005-0000-0000-0000C1040000}"/>
    <cellStyle name="Normal 77" xfId="791" xr:uid="{00000000-0005-0000-0000-0000C2040000}"/>
    <cellStyle name="Normal 78" xfId="848" xr:uid="{00000000-0005-0000-0000-0000C3040000}"/>
    <cellStyle name="Normal 79" xfId="849" xr:uid="{00000000-0005-0000-0000-0000C4040000}"/>
    <cellStyle name="Normal 8" xfId="147" xr:uid="{00000000-0005-0000-0000-0000C5040000}"/>
    <cellStyle name="Normal 8 2" xfId="148" xr:uid="{00000000-0005-0000-0000-0000C6040000}"/>
    <cellStyle name="Normal 8 2 2" xfId="275" xr:uid="{00000000-0005-0000-0000-0000C7040000}"/>
    <cellStyle name="Normal 8 2 2 2" xfId="637" xr:uid="{00000000-0005-0000-0000-0000C8040000}"/>
    <cellStyle name="Normal 8 2 3" xfId="530" xr:uid="{00000000-0005-0000-0000-0000C9040000}"/>
    <cellStyle name="Normal 8 2 4" xfId="402" xr:uid="{00000000-0005-0000-0000-0000CA040000}"/>
    <cellStyle name="Normal 8 3" xfId="276" xr:uid="{00000000-0005-0000-0000-0000CB040000}"/>
    <cellStyle name="Normal 8 3 2" xfId="636" xr:uid="{00000000-0005-0000-0000-0000CC040000}"/>
    <cellStyle name="Normal 8 4" xfId="529" xr:uid="{00000000-0005-0000-0000-0000CD040000}"/>
    <cellStyle name="Normal 8 5" xfId="401" xr:uid="{00000000-0005-0000-0000-0000CE040000}"/>
    <cellStyle name="Normal 80" xfId="311" xr:uid="{00000000-0005-0000-0000-0000CF040000}"/>
    <cellStyle name="Normal 81" xfId="319" xr:uid="{00000000-0005-0000-0000-0000D0040000}"/>
    <cellStyle name="Normal 82" xfId="863" xr:uid="{00000000-0005-0000-0000-0000D1040000}"/>
    <cellStyle name="Normal 83" xfId="407" xr:uid="{00000000-0005-0000-0000-0000D2040000}"/>
    <cellStyle name="Normal 84" xfId="861" xr:uid="{00000000-0005-0000-0000-0000D3040000}"/>
    <cellStyle name="Normal 85" xfId="438" xr:uid="{00000000-0005-0000-0000-0000D4040000}"/>
    <cellStyle name="Normal 86" xfId="860" xr:uid="{00000000-0005-0000-0000-0000D5040000}"/>
    <cellStyle name="Normal 87" xfId="867" xr:uid="{00000000-0005-0000-0000-0000D6040000}"/>
    <cellStyle name="Normal 88" xfId="857" xr:uid="{00000000-0005-0000-0000-0000D7040000}"/>
    <cellStyle name="Normal 89" xfId="858" xr:uid="{00000000-0005-0000-0000-0000D8040000}"/>
    <cellStyle name="Normal 9" xfId="149" xr:uid="{00000000-0005-0000-0000-0000D9040000}"/>
    <cellStyle name="Normal 9 2" xfId="277" xr:uid="{00000000-0005-0000-0000-0000DA040000}"/>
    <cellStyle name="Normal 9 2 2" xfId="638" xr:uid="{00000000-0005-0000-0000-0000DB040000}"/>
    <cellStyle name="Normal 9 3" xfId="448" xr:uid="{00000000-0005-0000-0000-0000DC040000}"/>
    <cellStyle name="Normal 9 4" xfId="316" xr:uid="{00000000-0005-0000-0000-0000DD040000}"/>
    <cellStyle name="Normal 90" xfId="856" xr:uid="{00000000-0005-0000-0000-0000DE040000}"/>
    <cellStyle name="Normal 91" xfId="404" xr:uid="{00000000-0005-0000-0000-0000DF040000}"/>
    <cellStyle name="Normal 92" xfId="855" xr:uid="{00000000-0005-0000-0000-0000E0040000}"/>
    <cellStyle name="Normal 93" xfId="853" xr:uid="{00000000-0005-0000-0000-0000E1040000}"/>
    <cellStyle name="Normal 94" xfId="375" xr:uid="{00000000-0005-0000-0000-0000E2040000}"/>
    <cellStyle name="Normal 95" xfId="865" xr:uid="{00000000-0005-0000-0000-0000E3040000}"/>
    <cellStyle name="Normal 96" xfId="854" xr:uid="{00000000-0005-0000-0000-0000E4040000}"/>
    <cellStyle name="Normal 97" xfId="862" xr:uid="{00000000-0005-0000-0000-0000E5040000}"/>
    <cellStyle name="Normal 98" xfId="859" xr:uid="{00000000-0005-0000-0000-0000E6040000}"/>
    <cellStyle name="Normal 99" xfId="866" xr:uid="{00000000-0005-0000-0000-0000E7040000}"/>
    <cellStyle name="Normal1" xfId="150" xr:uid="{00000000-0005-0000-0000-0000EA040000}"/>
    <cellStyle name="Normal2" xfId="151" xr:uid="{00000000-0005-0000-0000-0000EB040000}"/>
    <cellStyle name="Normal3" xfId="152" xr:uid="{00000000-0005-0000-0000-0000EC040000}"/>
    <cellStyle name="Percent [2]" xfId="153" xr:uid="{00000000-0005-0000-0000-0000ED040000}"/>
    <cellStyle name="Percent [2] 2" xfId="278" xr:uid="{00000000-0005-0000-0000-0000EE040000}"/>
    <cellStyle name="Percent [2] 2 2" xfId="639" xr:uid="{00000000-0005-0000-0000-0000EF040000}"/>
    <cellStyle name="Percent [2] 3" xfId="531" xr:uid="{00000000-0005-0000-0000-0000F0040000}"/>
    <cellStyle name="Percent [2] 4" xfId="403" xr:uid="{00000000-0005-0000-0000-0000F1040000}"/>
    <cellStyle name="Percent_Sheet1" xfId="154" xr:uid="{00000000-0005-0000-0000-0000F2040000}"/>
    <cellStyle name="Percentual" xfId="155" xr:uid="{00000000-0005-0000-0000-0000F3040000}"/>
    <cellStyle name="Ponto" xfId="156" xr:uid="{00000000-0005-0000-0000-0000F4040000}"/>
    <cellStyle name="Porcentagem" xfId="1698" builtinId="5"/>
    <cellStyle name="Porcentagem 2" xfId="16" xr:uid="{00000000-0005-0000-0000-0000F6040000}"/>
    <cellStyle name="Porcentagem 2 2" xfId="190" xr:uid="{00000000-0005-0000-0000-0000F7040000}"/>
    <cellStyle name="Porcentagem 2 2 2" xfId="427" xr:uid="{00000000-0005-0000-0000-0000F8040000}"/>
    <cellStyle name="Porcentagem 2 3" xfId="317" xr:uid="{00000000-0005-0000-0000-0000F9040000}"/>
    <cellStyle name="Porcentagem 3" xfId="17" xr:uid="{00000000-0005-0000-0000-0000FA040000}"/>
    <cellStyle name="Porcentagem 3 2" xfId="157" xr:uid="{00000000-0005-0000-0000-0000FB040000}"/>
    <cellStyle name="Porcentagem 3 3" xfId="279" xr:uid="{00000000-0005-0000-0000-0000FC040000}"/>
    <cellStyle name="Porcentagem 4" xfId="18" xr:uid="{00000000-0005-0000-0000-0000FD040000}"/>
    <cellStyle name="Porcentagem 4 2" xfId="19" xr:uid="{00000000-0005-0000-0000-0000FE040000}"/>
    <cellStyle name="Porcentagem 4 2 2" xfId="158" xr:uid="{00000000-0005-0000-0000-0000FF040000}"/>
    <cellStyle name="Porcentagem 4 2 2 2" xfId="425" xr:uid="{00000000-0005-0000-0000-000000050000}"/>
    <cellStyle name="Porcentagem 4 2 3" xfId="309" xr:uid="{00000000-0005-0000-0000-000001050000}"/>
    <cellStyle name="Porcentagem 5" xfId="159" xr:uid="{00000000-0005-0000-0000-000002050000}"/>
    <cellStyle name="Porcentagem 6" xfId="160" xr:uid="{00000000-0005-0000-0000-000003050000}"/>
    <cellStyle name="Porcentagem 6 2" xfId="161" xr:uid="{00000000-0005-0000-0000-000004050000}"/>
    <cellStyle name="Porcentagem 6 2 2" xfId="280" xr:uid="{00000000-0005-0000-0000-000005050000}"/>
    <cellStyle name="Porcentagem 6 2 2 2" xfId="790" xr:uid="{00000000-0005-0000-0000-000006050000}"/>
    <cellStyle name="Porcentagem 6 2 2 2 2" xfId="1637" xr:uid="{00000000-0005-0000-0000-000007050000}"/>
    <cellStyle name="Porcentagem 6 2 2 2 3" xfId="1222" xr:uid="{00000000-0005-0000-0000-000008050000}"/>
    <cellStyle name="Porcentagem 6 2 2 3" xfId="641" xr:uid="{00000000-0005-0000-0000-000009050000}"/>
    <cellStyle name="Porcentagem 6 2 2 3 2" xfId="1502" xr:uid="{00000000-0005-0000-0000-00000A050000}"/>
    <cellStyle name="Porcentagem 6 2 2 3 3" xfId="1087" xr:uid="{00000000-0005-0000-0000-00000B050000}"/>
    <cellStyle name="Porcentagem 6 2 2 4" xfId="1363" xr:uid="{00000000-0005-0000-0000-00000C050000}"/>
    <cellStyle name="Porcentagem 6 2 2 5" xfId="948" xr:uid="{00000000-0005-0000-0000-00000D050000}"/>
    <cellStyle name="Porcentagem 6 2 3" xfId="692" xr:uid="{00000000-0005-0000-0000-00000E050000}"/>
    <cellStyle name="Porcentagem 6 2 3 2" xfId="833" xr:uid="{00000000-0005-0000-0000-00000F050000}"/>
    <cellStyle name="Porcentagem 6 2 3 2 2" xfId="1679" xr:uid="{00000000-0005-0000-0000-000010050000}"/>
    <cellStyle name="Porcentagem 6 2 3 2 3" xfId="1264" xr:uid="{00000000-0005-0000-0000-000011050000}"/>
    <cellStyle name="Porcentagem 6 2 3 3" xfId="1544" xr:uid="{00000000-0005-0000-0000-000012050000}"/>
    <cellStyle name="Porcentagem 6 2 3 4" xfId="1129" xr:uid="{00000000-0005-0000-0000-000013050000}"/>
    <cellStyle name="Porcentagem 6 2 4" xfId="533" xr:uid="{00000000-0005-0000-0000-000014050000}"/>
    <cellStyle name="Porcentagem 6 2 4 2" xfId="1455" xr:uid="{00000000-0005-0000-0000-000015050000}"/>
    <cellStyle name="Porcentagem 6 2 4 3" xfId="1040" xr:uid="{00000000-0005-0000-0000-000016050000}"/>
    <cellStyle name="Porcentagem 6 2 5" xfId="743" xr:uid="{00000000-0005-0000-0000-000017050000}"/>
    <cellStyle name="Porcentagem 6 2 5 2" xfId="1590" xr:uid="{00000000-0005-0000-0000-000018050000}"/>
    <cellStyle name="Porcentagem 6 2 5 3" xfId="1175" xr:uid="{00000000-0005-0000-0000-000019050000}"/>
    <cellStyle name="Porcentagem 6 2 6" xfId="406" xr:uid="{00000000-0005-0000-0000-00001A050000}"/>
    <cellStyle name="Porcentagem 6 2 6 2" xfId="1406" xr:uid="{00000000-0005-0000-0000-00001B050000}"/>
    <cellStyle name="Porcentagem 6 2 6 3" xfId="991" xr:uid="{00000000-0005-0000-0000-00001C050000}"/>
    <cellStyle name="Porcentagem 6 2 7" xfId="1319" xr:uid="{00000000-0005-0000-0000-00001D050000}"/>
    <cellStyle name="Porcentagem 6 2 8" xfId="905" xr:uid="{00000000-0005-0000-0000-00001E050000}"/>
    <cellStyle name="Porcentagem 6 3" xfId="281" xr:uid="{00000000-0005-0000-0000-00001F050000}"/>
    <cellStyle name="Porcentagem 6 3 2" xfId="789" xr:uid="{00000000-0005-0000-0000-000020050000}"/>
    <cellStyle name="Porcentagem 6 3 2 2" xfId="1636" xr:uid="{00000000-0005-0000-0000-000021050000}"/>
    <cellStyle name="Porcentagem 6 3 2 3" xfId="1221" xr:uid="{00000000-0005-0000-0000-000022050000}"/>
    <cellStyle name="Porcentagem 6 3 3" xfId="640" xr:uid="{00000000-0005-0000-0000-000023050000}"/>
    <cellStyle name="Porcentagem 6 3 3 2" xfId="1501" xr:uid="{00000000-0005-0000-0000-000024050000}"/>
    <cellStyle name="Porcentagem 6 3 3 3" xfId="1086" xr:uid="{00000000-0005-0000-0000-000025050000}"/>
    <cellStyle name="Porcentagem 6 3 4" xfId="1364" xr:uid="{00000000-0005-0000-0000-000026050000}"/>
    <cellStyle name="Porcentagem 6 3 5" xfId="949" xr:uid="{00000000-0005-0000-0000-000027050000}"/>
    <cellStyle name="Porcentagem 6 4" xfId="691" xr:uid="{00000000-0005-0000-0000-000028050000}"/>
    <cellStyle name="Porcentagem 6 4 2" xfId="832" xr:uid="{00000000-0005-0000-0000-000029050000}"/>
    <cellStyle name="Porcentagem 6 4 2 2" xfId="1678" xr:uid="{00000000-0005-0000-0000-00002A050000}"/>
    <cellStyle name="Porcentagem 6 4 2 3" xfId="1263" xr:uid="{00000000-0005-0000-0000-00002B050000}"/>
    <cellStyle name="Porcentagem 6 4 3" xfId="1543" xr:uid="{00000000-0005-0000-0000-00002C050000}"/>
    <cellStyle name="Porcentagem 6 4 4" xfId="1128" xr:uid="{00000000-0005-0000-0000-00002D050000}"/>
    <cellStyle name="Porcentagem 6 5" xfId="532" xr:uid="{00000000-0005-0000-0000-00002E050000}"/>
    <cellStyle name="Porcentagem 6 5 2" xfId="1454" xr:uid="{00000000-0005-0000-0000-00002F050000}"/>
    <cellStyle name="Porcentagem 6 5 3" xfId="1039" xr:uid="{00000000-0005-0000-0000-000030050000}"/>
    <cellStyle name="Porcentagem 6 6" xfId="742" xr:uid="{00000000-0005-0000-0000-000031050000}"/>
    <cellStyle name="Porcentagem 6 6 2" xfId="1589" xr:uid="{00000000-0005-0000-0000-000032050000}"/>
    <cellStyle name="Porcentagem 6 6 3" xfId="1174" xr:uid="{00000000-0005-0000-0000-000033050000}"/>
    <cellStyle name="Porcentagem 6 7" xfId="405" xr:uid="{00000000-0005-0000-0000-000034050000}"/>
    <cellStyle name="Porcentagem 6 7 2" xfId="1405" xr:uid="{00000000-0005-0000-0000-000035050000}"/>
    <cellStyle name="Porcentagem 6 7 3" xfId="990" xr:uid="{00000000-0005-0000-0000-000036050000}"/>
    <cellStyle name="Porcentagem 6 8" xfId="1318" xr:uid="{00000000-0005-0000-0000-000037050000}"/>
    <cellStyle name="Porcentagem 6 9" xfId="904" xr:uid="{00000000-0005-0000-0000-000038050000}"/>
    <cellStyle name="Porcentagem 7" xfId="162" xr:uid="{00000000-0005-0000-0000-000039050000}"/>
    <cellStyle name="Porcentagem 7 2" xfId="433" xr:uid="{00000000-0005-0000-0000-00003A050000}"/>
    <cellStyle name="Porcentagem 8" xfId="1700" xr:uid="{9A8A0047-5487-44A5-95C3-721F05F66886}"/>
    <cellStyle name="Result" xfId="20" xr:uid="{00000000-0005-0000-0000-00003B050000}"/>
    <cellStyle name="Result2" xfId="21" xr:uid="{00000000-0005-0000-0000-00003C050000}"/>
    <cellStyle name="Sep. milhar [0]" xfId="163" xr:uid="{00000000-0005-0000-0000-00003D050000}"/>
    <cellStyle name="Separador de m" xfId="164" xr:uid="{00000000-0005-0000-0000-00003E050000}"/>
    <cellStyle name="Separador de milhares 2" xfId="22" xr:uid="{00000000-0005-0000-0000-00003F050000}"/>
    <cellStyle name="Separador de milhares 2 2" xfId="165" xr:uid="{00000000-0005-0000-0000-000040050000}"/>
    <cellStyle name="Separador de milhares 2 2 2" xfId="282" xr:uid="{00000000-0005-0000-0000-000041050000}"/>
    <cellStyle name="Separador de milhares 2 2 2 2" xfId="643" xr:uid="{00000000-0005-0000-0000-000042050000}"/>
    <cellStyle name="Separador de milhares 2 2 3" xfId="534" xr:uid="{00000000-0005-0000-0000-000043050000}"/>
    <cellStyle name="Separador de milhares 2 2 4" xfId="408" xr:uid="{00000000-0005-0000-0000-000044050000}"/>
    <cellStyle name="Separador de milhares 2 3" xfId="283" xr:uid="{00000000-0005-0000-0000-000045050000}"/>
    <cellStyle name="Separador de milhares 2 3 2" xfId="642" xr:uid="{00000000-0005-0000-0000-000046050000}"/>
    <cellStyle name="Separador de milhares 2 4" xfId="449" xr:uid="{00000000-0005-0000-0000-000047050000}"/>
    <cellStyle name="Separador de milhares 2 5" xfId="318" xr:uid="{00000000-0005-0000-0000-000048050000}"/>
    <cellStyle name="Separador de milhares 3" xfId="166" xr:uid="{00000000-0005-0000-0000-000049050000}"/>
    <cellStyle name="Separador de milhares 4" xfId="23" xr:uid="{00000000-0005-0000-0000-00004A050000}"/>
    <cellStyle name="Sepavador de milhares [0]_Pasta2" xfId="167" xr:uid="{00000000-0005-0000-0000-00004C050000}"/>
    <cellStyle name="Standard_RP100_01 (metr.)" xfId="168" xr:uid="{00000000-0005-0000-0000-00004D050000}"/>
    <cellStyle name="Titulo1" xfId="169" xr:uid="{00000000-0005-0000-0000-00004E050000}"/>
    <cellStyle name="Titulo2" xfId="170" xr:uid="{00000000-0005-0000-0000-00004F050000}"/>
    <cellStyle name="Vírgula" xfId="24" builtinId="3"/>
    <cellStyle name="Vírgula 10" xfId="171" xr:uid="{00000000-0005-0000-0000-000051050000}"/>
    <cellStyle name="Vírgula 10 2" xfId="172" xr:uid="{00000000-0005-0000-0000-000052050000}"/>
    <cellStyle name="Vírgula 10 2 2" xfId="284" xr:uid="{00000000-0005-0000-0000-000053050000}"/>
    <cellStyle name="Vírgula 10 2 2 2" xfId="793" xr:uid="{00000000-0005-0000-0000-000054050000}"/>
    <cellStyle name="Vírgula 10 2 2 2 2" xfId="1639" xr:uid="{00000000-0005-0000-0000-000055050000}"/>
    <cellStyle name="Vírgula 10 2 2 2 3" xfId="1224" xr:uid="{00000000-0005-0000-0000-000056050000}"/>
    <cellStyle name="Vírgula 10 2 2 3" xfId="645" xr:uid="{00000000-0005-0000-0000-000057050000}"/>
    <cellStyle name="Vírgula 10 2 2 3 2" xfId="1504" xr:uid="{00000000-0005-0000-0000-000058050000}"/>
    <cellStyle name="Vírgula 10 2 2 3 3" xfId="1089" xr:uid="{00000000-0005-0000-0000-000059050000}"/>
    <cellStyle name="Vírgula 10 2 2 4" xfId="1365" xr:uid="{00000000-0005-0000-0000-00005A050000}"/>
    <cellStyle name="Vírgula 10 2 2 5" xfId="950" xr:uid="{00000000-0005-0000-0000-00005B050000}"/>
    <cellStyle name="Vírgula 10 2 3" xfId="694" xr:uid="{00000000-0005-0000-0000-00005C050000}"/>
    <cellStyle name="Vírgula 10 2 3 2" xfId="835" xr:uid="{00000000-0005-0000-0000-00005D050000}"/>
    <cellStyle name="Vírgula 10 2 3 2 2" xfId="1681" xr:uid="{00000000-0005-0000-0000-00005E050000}"/>
    <cellStyle name="Vírgula 10 2 3 2 3" xfId="1266" xr:uid="{00000000-0005-0000-0000-00005F050000}"/>
    <cellStyle name="Vírgula 10 2 3 3" xfId="1546" xr:uid="{00000000-0005-0000-0000-000060050000}"/>
    <cellStyle name="Vírgula 10 2 3 4" xfId="1131" xr:uid="{00000000-0005-0000-0000-000061050000}"/>
    <cellStyle name="Vírgula 10 2 4" xfId="536" xr:uid="{00000000-0005-0000-0000-000062050000}"/>
    <cellStyle name="Vírgula 10 2 4 2" xfId="1457" xr:uid="{00000000-0005-0000-0000-000063050000}"/>
    <cellStyle name="Vírgula 10 2 4 3" xfId="1042" xr:uid="{00000000-0005-0000-0000-000064050000}"/>
    <cellStyle name="Vírgula 10 2 5" xfId="745" xr:uid="{00000000-0005-0000-0000-000065050000}"/>
    <cellStyle name="Vírgula 10 2 5 2" xfId="1592" xr:uid="{00000000-0005-0000-0000-000066050000}"/>
    <cellStyle name="Vírgula 10 2 5 3" xfId="1177" xr:uid="{00000000-0005-0000-0000-000067050000}"/>
    <cellStyle name="Vírgula 10 2 6" xfId="410" xr:uid="{00000000-0005-0000-0000-000068050000}"/>
    <cellStyle name="Vírgula 10 2 6 2" xfId="1408" xr:uid="{00000000-0005-0000-0000-000069050000}"/>
    <cellStyle name="Vírgula 10 2 6 3" xfId="993" xr:uid="{00000000-0005-0000-0000-00006A050000}"/>
    <cellStyle name="Vírgula 10 2 7" xfId="1321" xr:uid="{00000000-0005-0000-0000-00006B050000}"/>
    <cellStyle name="Vírgula 10 2 8" xfId="907" xr:uid="{00000000-0005-0000-0000-00006C050000}"/>
    <cellStyle name="Vírgula 10 3" xfId="285" xr:uid="{00000000-0005-0000-0000-00006D050000}"/>
    <cellStyle name="Vírgula 10 3 2" xfId="792" xr:uid="{00000000-0005-0000-0000-00006E050000}"/>
    <cellStyle name="Vírgula 10 3 2 2" xfId="1638" xr:uid="{00000000-0005-0000-0000-00006F050000}"/>
    <cellStyle name="Vírgula 10 3 2 3" xfId="1223" xr:uid="{00000000-0005-0000-0000-000070050000}"/>
    <cellStyle name="Vírgula 10 3 3" xfId="644" xr:uid="{00000000-0005-0000-0000-000071050000}"/>
    <cellStyle name="Vírgula 10 3 3 2" xfId="1503" xr:uid="{00000000-0005-0000-0000-000072050000}"/>
    <cellStyle name="Vírgula 10 3 3 3" xfId="1088" xr:uid="{00000000-0005-0000-0000-000073050000}"/>
    <cellStyle name="Vírgula 10 3 4" xfId="1366" xr:uid="{00000000-0005-0000-0000-000074050000}"/>
    <cellStyle name="Vírgula 10 3 5" xfId="951" xr:uid="{00000000-0005-0000-0000-000075050000}"/>
    <cellStyle name="Vírgula 10 4" xfId="693" xr:uid="{00000000-0005-0000-0000-000076050000}"/>
    <cellStyle name="Vírgula 10 4 2" xfId="834" xr:uid="{00000000-0005-0000-0000-000077050000}"/>
    <cellStyle name="Vírgula 10 4 2 2" xfId="1680" xr:uid="{00000000-0005-0000-0000-000078050000}"/>
    <cellStyle name="Vírgula 10 4 2 3" xfId="1265" xr:uid="{00000000-0005-0000-0000-000079050000}"/>
    <cellStyle name="Vírgula 10 4 3" xfId="1545" xr:uid="{00000000-0005-0000-0000-00007A050000}"/>
    <cellStyle name="Vírgula 10 4 4" xfId="1130" xr:uid="{00000000-0005-0000-0000-00007B050000}"/>
    <cellStyle name="Vírgula 10 5" xfId="535" xr:uid="{00000000-0005-0000-0000-00007C050000}"/>
    <cellStyle name="Vírgula 10 5 2" xfId="1456" xr:uid="{00000000-0005-0000-0000-00007D050000}"/>
    <cellStyle name="Vírgula 10 5 3" xfId="1041" xr:uid="{00000000-0005-0000-0000-00007E050000}"/>
    <cellStyle name="Vírgula 10 6" xfId="744" xr:uid="{00000000-0005-0000-0000-00007F050000}"/>
    <cellStyle name="Vírgula 10 6 2" xfId="1591" xr:uid="{00000000-0005-0000-0000-000080050000}"/>
    <cellStyle name="Vírgula 10 6 3" xfId="1176" xr:uid="{00000000-0005-0000-0000-000081050000}"/>
    <cellStyle name="Vírgula 10 7" xfId="409" xr:uid="{00000000-0005-0000-0000-000082050000}"/>
    <cellStyle name="Vírgula 10 7 2" xfId="1407" xr:uid="{00000000-0005-0000-0000-000083050000}"/>
    <cellStyle name="Vírgula 10 7 3" xfId="992" xr:uid="{00000000-0005-0000-0000-000084050000}"/>
    <cellStyle name="Vírgula 10 8" xfId="1320" xr:uid="{00000000-0005-0000-0000-000085050000}"/>
    <cellStyle name="Vírgula 10 9" xfId="906" xr:uid="{00000000-0005-0000-0000-000086050000}"/>
    <cellStyle name="Vírgula 11" xfId="173" xr:uid="{00000000-0005-0000-0000-000087050000}"/>
    <cellStyle name="Vírgula 11 2" xfId="286" xr:uid="{00000000-0005-0000-0000-000088050000}"/>
    <cellStyle name="Vírgula 11 2 2" xfId="646" xr:uid="{00000000-0005-0000-0000-000089050000}"/>
    <cellStyle name="Vírgula 11 3" xfId="537" xr:uid="{00000000-0005-0000-0000-00008A050000}"/>
    <cellStyle name="Vírgula 11 4" xfId="411" xr:uid="{00000000-0005-0000-0000-00008B050000}"/>
    <cellStyle name="Vírgula 12" xfId="174" xr:uid="{00000000-0005-0000-0000-00008C050000}"/>
    <cellStyle name="Vírgula 12 2" xfId="287" xr:uid="{00000000-0005-0000-0000-00008D050000}"/>
    <cellStyle name="Vírgula 12 2 2" xfId="794" xr:uid="{00000000-0005-0000-0000-00008E050000}"/>
    <cellStyle name="Vírgula 12 2 2 2" xfId="1640" xr:uid="{00000000-0005-0000-0000-00008F050000}"/>
    <cellStyle name="Vírgula 12 2 2 3" xfId="1225" xr:uid="{00000000-0005-0000-0000-000090050000}"/>
    <cellStyle name="Vírgula 12 2 3" xfId="647" xr:uid="{00000000-0005-0000-0000-000091050000}"/>
    <cellStyle name="Vírgula 12 2 3 2" xfId="1505" xr:uid="{00000000-0005-0000-0000-000092050000}"/>
    <cellStyle name="Vírgula 12 2 3 3" xfId="1090" xr:uid="{00000000-0005-0000-0000-000093050000}"/>
    <cellStyle name="Vírgula 12 2 4" xfId="1367" xr:uid="{00000000-0005-0000-0000-000094050000}"/>
    <cellStyle name="Vírgula 12 2 5" xfId="952" xr:uid="{00000000-0005-0000-0000-000095050000}"/>
    <cellStyle name="Vírgula 12 3" xfId="695" xr:uid="{00000000-0005-0000-0000-000096050000}"/>
    <cellStyle name="Vírgula 12 3 2" xfId="836" xr:uid="{00000000-0005-0000-0000-000097050000}"/>
    <cellStyle name="Vírgula 12 3 2 2" xfId="1682" xr:uid="{00000000-0005-0000-0000-000098050000}"/>
    <cellStyle name="Vírgula 12 3 2 3" xfId="1267" xr:uid="{00000000-0005-0000-0000-000099050000}"/>
    <cellStyle name="Vírgula 12 3 3" xfId="1547" xr:uid="{00000000-0005-0000-0000-00009A050000}"/>
    <cellStyle name="Vírgula 12 3 4" xfId="1132" xr:uid="{00000000-0005-0000-0000-00009B050000}"/>
    <cellStyle name="Vírgula 12 4" xfId="538" xr:uid="{00000000-0005-0000-0000-00009C050000}"/>
    <cellStyle name="Vírgula 12 4 2" xfId="1458" xr:uid="{00000000-0005-0000-0000-00009D050000}"/>
    <cellStyle name="Vírgula 12 4 3" xfId="1043" xr:uid="{00000000-0005-0000-0000-00009E050000}"/>
    <cellStyle name="Vírgula 12 5" xfId="746" xr:uid="{00000000-0005-0000-0000-00009F050000}"/>
    <cellStyle name="Vírgula 12 5 2" xfId="1593" xr:uid="{00000000-0005-0000-0000-0000A0050000}"/>
    <cellStyle name="Vírgula 12 5 3" xfId="1178" xr:uid="{00000000-0005-0000-0000-0000A1050000}"/>
    <cellStyle name="Vírgula 12 6" xfId="412" xr:uid="{00000000-0005-0000-0000-0000A2050000}"/>
    <cellStyle name="Vírgula 12 6 2" xfId="1409" xr:uid="{00000000-0005-0000-0000-0000A3050000}"/>
    <cellStyle name="Vírgula 12 6 3" xfId="994" xr:uid="{00000000-0005-0000-0000-0000A4050000}"/>
    <cellStyle name="Vírgula 12 7" xfId="1322" xr:uid="{00000000-0005-0000-0000-0000A5050000}"/>
    <cellStyle name="Vírgula 12 8" xfId="908" xr:uid="{00000000-0005-0000-0000-0000A6050000}"/>
    <cellStyle name="Vírgula 13" xfId="175" xr:uid="{00000000-0005-0000-0000-0000A7050000}"/>
    <cellStyle name="Vírgula 13 2" xfId="434" xr:uid="{00000000-0005-0000-0000-0000A8050000}"/>
    <cellStyle name="Vírgula 14" xfId="304" xr:uid="{00000000-0005-0000-0000-0000A9050000}"/>
    <cellStyle name="Vírgula 14 2" xfId="1373" xr:uid="{00000000-0005-0000-0000-0000AA050000}"/>
    <cellStyle name="Vírgula 14 3" xfId="958" xr:uid="{00000000-0005-0000-0000-0000AB050000}"/>
    <cellStyle name="Vírgula 2" xfId="25" xr:uid="{00000000-0005-0000-0000-0000AC050000}"/>
    <cellStyle name="Vírgula 2 2" xfId="176" xr:uid="{00000000-0005-0000-0000-0000AD050000}"/>
    <cellStyle name="Vírgula 2 2 2" xfId="288" xr:uid="{00000000-0005-0000-0000-0000AE050000}"/>
    <cellStyle name="Vírgula 2 2 2 2" xfId="437" xr:uid="{00000000-0005-0000-0000-0000AF050000}"/>
    <cellStyle name="Vírgula 2 2 3" xfId="413" xr:uid="{00000000-0005-0000-0000-0000B0050000}"/>
    <cellStyle name="Vírgula 2 3" xfId="289" xr:uid="{00000000-0005-0000-0000-0000B1050000}"/>
    <cellStyle name="Vírgula 2 3 2" xfId="426" xr:uid="{00000000-0005-0000-0000-0000B2050000}"/>
    <cellStyle name="Vírgula 2 4" xfId="290" xr:uid="{00000000-0005-0000-0000-0000B3050000}"/>
    <cellStyle name="Vírgula 2 5" xfId="303" xr:uid="{00000000-0005-0000-0000-0000B4050000}"/>
    <cellStyle name="Vírgula 3" xfId="26" xr:uid="{00000000-0005-0000-0000-0000B5050000}"/>
    <cellStyle name="Vírgula 3 2" xfId="27" xr:uid="{00000000-0005-0000-0000-0000B6050000}"/>
    <cellStyle name="Vírgula 3 2 2" xfId="291" xr:uid="{00000000-0005-0000-0000-0000B7050000}"/>
    <cellStyle name="Vírgula 3 2 2 2" xfId="649" xr:uid="{00000000-0005-0000-0000-0000B8050000}"/>
    <cellStyle name="Vírgula 3 2 3" xfId="306" xr:uid="{00000000-0005-0000-0000-0000B9050000}"/>
    <cellStyle name="Vírgula 3 3" xfId="292" xr:uid="{00000000-0005-0000-0000-0000BA050000}"/>
    <cellStyle name="Vírgula 3 3 2" xfId="648" xr:uid="{00000000-0005-0000-0000-0000BB050000}"/>
    <cellStyle name="Vírgula 3 4" xfId="450" xr:uid="{00000000-0005-0000-0000-0000BC050000}"/>
    <cellStyle name="Vírgula 4" xfId="28" xr:uid="{00000000-0005-0000-0000-0000BD050000}"/>
    <cellStyle name="Vírgula 5" xfId="29" xr:uid="{00000000-0005-0000-0000-0000BE050000}"/>
    <cellStyle name="Vírgula 5 2" xfId="30" xr:uid="{00000000-0005-0000-0000-0000BF050000}"/>
    <cellStyle name="Vírgula 5 2 2" xfId="177" xr:uid="{00000000-0005-0000-0000-0000C0050000}"/>
    <cellStyle name="Vírgula 5 2 2 2" xfId="424" xr:uid="{00000000-0005-0000-0000-0000C1050000}"/>
    <cellStyle name="Vírgula 5 2 3" xfId="305" xr:uid="{00000000-0005-0000-0000-0000C2050000}"/>
    <cellStyle name="Vírgula 5 3" xfId="302" xr:uid="{00000000-0005-0000-0000-0000C3050000}"/>
    <cellStyle name="Vírgula 6" xfId="31" xr:uid="{00000000-0005-0000-0000-0000C4050000}"/>
    <cellStyle name="Vírgula 6 2" xfId="178" xr:uid="{00000000-0005-0000-0000-0000C5050000}"/>
    <cellStyle name="Vírgula 6 2 2" xfId="293" xr:uid="{00000000-0005-0000-0000-0000C6050000}"/>
    <cellStyle name="Vírgula 6 2 2 2" xfId="651" xr:uid="{00000000-0005-0000-0000-0000C7050000}"/>
    <cellStyle name="Vírgula 6 2 3" xfId="540" xr:uid="{00000000-0005-0000-0000-0000C8050000}"/>
    <cellStyle name="Vírgula 6 2 4" xfId="415" xr:uid="{00000000-0005-0000-0000-0000C9050000}"/>
    <cellStyle name="Vírgula 6 3" xfId="179" xr:uid="{00000000-0005-0000-0000-0000CA050000}"/>
    <cellStyle name="Vírgula 6 3 2" xfId="294" xr:uid="{00000000-0005-0000-0000-0000CB050000}"/>
    <cellStyle name="Vírgula 6 3 2 2" xfId="652" xr:uid="{00000000-0005-0000-0000-0000CC050000}"/>
    <cellStyle name="Vírgula 6 3 3" xfId="548" xr:uid="{00000000-0005-0000-0000-0000CD050000}"/>
    <cellStyle name="Vírgula 6 3 4" xfId="422" xr:uid="{00000000-0005-0000-0000-0000CE050000}"/>
    <cellStyle name="Vírgula 6 4" xfId="295" xr:uid="{00000000-0005-0000-0000-0000CF050000}"/>
    <cellStyle name="Vírgula 6 4 2" xfId="650" xr:uid="{00000000-0005-0000-0000-0000D0050000}"/>
    <cellStyle name="Vírgula 6 5" xfId="539" xr:uid="{00000000-0005-0000-0000-0000D1050000}"/>
    <cellStyle name="Vírgula 6 6" xfId="414" xr:uid="{00000000-0005-0000-0000-0000D2050000}"/>
    <cellStyle name="Vírgula 7" xfId="180" xr:uid="{00000000-0005-0000-0000-0000D3050000}"/>
    <cellStyle name="Vírgula 7 10" xfId="1323" xr:uid="{00000000-0005-0000-0000-0000D4050000}"/>
    <cellStyle name="Vírgula 7 11" xfId="909" xr:uid="{00000000-0005-0000-0000-0000D5050000}"/>
    <cellStyle name="Vírgula 7 2" xfId="181" xr:uid="{00000000-0005-0000-0000-0000D6050000}"/>
    <cellStyle name="Vírgula 7 2 2" xfId="296" xr:uid="{00000000-0005-0000-0000-0000D7050000}"/>
    <cellStyle name="Vírgula 7 2 2 2" xfId="796" xr:uid="{00000000-0005-0000-0000-0000D8050000}"/>
    <cellStyle name="Vírgula 7 2 2 2 2" xfId="1642" xr:uid="{00000000-0005-0000-0000-0000D9050000}"/>
    <cellStyle name="Vírgula 7 2 2 2 3" xfId="1227" xr:uid="{00000000-0005-0000-0000-0000DA050000}"/>
    <cellStyle name="Vírgula 7 2 2 3" xfId="654" xr:uid="{00000000-0005-0000-0000-0000DB050000}"/>
    <cellStyle name="Vírgula 7 2 2 3 2" xfId="1507" xr:uid="{00000000-0005-0000-0000-0000DC050000}"/>
    <cellStyle name="Vírgula 7 2 2 3 3" xfId="1092" xr:uid="{00000000-0005-0000-0000-0000DD050000}"/>
    <cellStyle name="Vírgula 7 2 2 4" xfId="1368" xr:uid="{00000000-0005-0000-0000-0000DE050000}"/>
    <cellStyle name="Vírgula 7 2 2 5" xfId="953" xr:uid="{00000000-0005-0000-0000-0000DF050000}"/>
    <cellStyle name="Vírgula 7 2 3" xfId="697" xr:uid="{00000000-0005-0000-0000-0000E0050000}"/>
    <cellStyle name="Vírgula 7 2 3 2" xfId="838" xr:uid="{00000000-0005-0000-0000-0000E1050000}"/>
    <cellStyle name="Vírgula 7 2 3 2 2" xfId="1684" xr:uid="{00000000-0005-0000-0000-0000E2050000}"/>
    <cellStyle name="Vírgula 7 2 3 2 3" xfId="1269" xr:uid="{00000000-0005-0000-0000-0000E3050000}"/>
    <cellStyle name="Vírgula 7 2 3 3" xfId="1549" xr:uid="{00000000-0005-0000-0000-0000E4050000}"/>
    <cellStyle name="Vírgula 7 2 3 4" xfId="1134" xr:uid="{00000000-0005-0000-0000-0000E5050000}"/>
    <cellStyle name="Vírgula 7 2 4" xfId="542" xr:uid="{00000000-0005-0000-0000-0000E6050000}"/>
    <cellStyle name="Vírgula 7 2 4 2" xfId="1460" xr:uid="{00000000-0005-0000-0000-0000E7050000}"/>
    <cellStyle name="Vírgula 7 2 4 3" xfId="1045" xr:uid="{00000000-0005-0000-0000-0000E8050000}"/>
    <cellStyle name="Vírgula 7 2 5" xfId="748" xr:uid="{00000000-0005-0000-0000-0000E9050000}"/>
    <cellStyle name="Vírgula 7 2 5 2" xfId="1595" xr:uid="{00000000-0005-0000-0000-0000EA050000}"/>
    <cellStyle name="Vírgula 7 2 5 3" xfId="1180" xr:uid="{00000000-0005-0000-0000-0000EB050000}"/>
    <cellStyle name="Vírgula 7 2 6" xfId="417" xr:uid="{00000000-0005-0000-0000-0000EC050000}"/>
    <cellStyle name="Vírgula 7 2 6 2" xfId="1411" xr:uid="{00000000-0005-0000-0000-0000ED050000}"/>
    <cellStyle name="Vírgula 7 2 6 3" xfId="996" xr:uid="{00000000-0005-0000-0000-0000EE050000}"/>
    <cellStyle name="Vírgula 7 2 7" xfId="1324" xr:uid="{00000000-0005-0000-0000-0000EF050000}"/>
    <cellStyle name="Vírgula 7 2 8" xfId="910" xr:uid="{00000000-0005-0000-0000-0000F0050000}"/>
    <cellStyle name="Vírgula 7 3" xfId="182" xr:uid="{00000000-0005-0000-0000-0000F1050000}"/>
    <cellStyle name="Vírgula 7 3 2" xfId="297" xr:uid="{00000000-0005-0000-0000-0000F2050000}"/>
    <cellStyle name="Vírgula 7 3 2 2" xfId="797" xr:uid="{00000000-0005-0000-0000-0000F3050000}"/>
    <cellStyle name="Vírgula 7 3 2 2 2" xfId="1643" xr:uid="{00000000-0005-0000-0000-0000F4050000}"/>
    <cellStyle name="Vírgula 7 3 2 2 3" xfId="1228" xr:uid="{00000000-0005-0000-0000-0000F5050000}"/>
    <cellStyle name="Vírgula 7 3 2 3" xfId="655" xr:uid="{00000000-0005-0000-0000-0000F6050000}"/>
    <cellStyle name="Vírgula 7 3 2 3 2" xfId="1508" xr:uid="{00000000-0005-0000-0000-0000F7050000}"/>
    <cellStyle name="Vírgula 7 3 2 3 3" xfId="1093" xr:uid="{00000000-0005-0000-0000-0000F8050000}"/>
    <cellStyle name="Vírgula 7 3 2 4" xfId="1369" xr:uid="{00000000-0005-0000-0000-0000F9050000}"/>
    <cellStyle name="Vírgula 7 3 2 5" xfId="954" xr:uid="{00000000-0005-0000-0000-0000FA050000}"/>
    <cellStyle name="Vírgula 7 3 3" xfId="698" xr:uid="{00000000-0005-0000-0000-0000FB050000}"/>
    <cellStyle name="Vírgula 7 3 3 2" xfId="839" xr:uid="{00000000-0005-0000-0000-0000FC050000}"/>
    <cellStyle name="Vírgula 7 3 3 2 2" xfId="1685" xr:uid="{00000000-0005-0000-0000-0000FD050000}"/>
    <cellStyle name="Vírgula 7 3 3 2 3" xfId="1270" xr:uid="{00000000-0005-0000-0000-0000FE050000}"/>
    <cellStyle name="Vírgula 7 3 3 3" xfId="1550" xr:uid="{00000000-0005-0000-0000-0000FF050000}"/>
    <cellStyle name="Vírgula 7 3 3 4" xfId="1135" xr:uid="{00000000-0005-0000-0000-000000060000}"/>
    <cellStyle name="Vírgula 7 3 4" xfId="543" xr:uid="{00000000-0005-0000-0000-000001060000}"/>
    <cellStyle name="Vírgula 7 3 4 2" xfId="1461" xr:uid="{00000000-0005-0000-0000-000002060000}"/>
    <cellStyle name="Vírgula 7 3 4 3" xfId="1046" xr:uid="{00000000-0005-0000-0000-000003060000}"/>
    <cellStyle name="Vírgula 7 3 5" xfId="749" xr:uid="{00000000-0005-0000-0000-000004060000}"/>
    <cellStyle name="Vírgula 7 3 5 2" xfId="1596" xr:uid="{00000000-0005-0000-0000-000005060000}"/>
    <cellStyle name="Vírgula 7 3 5 3" xfId="1181" xr:uid="{00000000-0005-0000-0000-000006060000}"/>
    <cellStyle name="Vírgula 7 3 6" xfId="418" xr:uid="{00000000-0005-0000-0000-000007060000}"/>
    <cellStyle name="Vírgula 7 3 6 2" xfId="1412" xr:uid="{00000000-0005-0000-0000-000008060000}"/>
    <cellStyle name="Vírgula 7 3 6 3" xfId="997" xr:uid="{00000000-0005-0000-0000-000009060000}"/>
    <cellStyle name="Vírgula 7 3 7" xfId="1325" xr:uid="{00000000-0005-0000-0000-00000A060000}"/>
    <cellStyle name="Vírgula 7 3 8" xfId="911" xr:uid="{00000000-0005-0000-0000-00000B060000}"/>
    <cellStyle name="Vírgula 7 4" xfId="183" xr:uid="{00000000-0005-0000-0000-00000C060000}"/>
    <cellStyle name="Vírgula 7 4 2" xfId="34" xr:uid="{00000000-0005-0000-0000-00000D060000}"/>
    <cellStyle name="Vírgula 7 4 2 2" xfId="705" xr:uid="{00000000-0005-0000-0000-00000E060000}"/>
    <cellStyle name="Vírgula 7 4 2 2 2" xfId="846" xr:uid="{00000000-0005-0000-0000-00000F060000}"/>
    <cellStyle name="Vírgula 7 4 2 2 2 2" xfId="1692" xr:uid="{00000000-0005-0000-0000-000010060000}"/>
    <cellStyle name="Vírgula 7 4 2 2 2 3" xfId="1277" xr:uid="{00000000-0005-0000-0000-000011060000}"/>
    <cellStyle name="Vírgula 7 4 2 2 3" xfId="852" xr:uid="{00000000-0005-0000-0000-000012060000}"/>
    <cellStyle name="Vírgula 7 4 2 2 3 2" xfId="1696" xr:uid="{00000000-0005-0000-0000-000013060000}"/>
    <cellStyle name="Vírgula 7 4 2 2 3 3" xfId="1281" xr:uid="{00000000-0005-0000-0000-000014060000}"/>
    <cellStyle name="Vírgula 7 4 2 2 4" xfId="1557" xr:uid="{00000000-0005-0000-0000-000015060000}"/>
    <cellStyle name="Vírgula 7 4 2 2 5" xfId="1142" xr:uid="{00000000-0005-0000-0000-000016060000}"/>
    <cellStyle name="Vírgula 7 4 2 3" xfId="552" xr:uid="{00000000-0005-0000-0000-000017060000}"/>
    <cellStyle name="Vírgula 7 4 2 3 2" xfId="1468" xr:uid="{00000000-0005-0000-0000-000018060000}"/>
    <cellStyle name="Vírgula 7 4 2 3 3" xfId="1053" xr:uid="{00000000-0005-0000-0000-000019060000}"/>
    <cellStyle name="Vírgula 7 4 2 4" xfId="756" xr:uid="{00000000-0005-0000-0000-00001A060000}"/>
    <cellStyle name="Vírgula 7 4 2 4 2" xfId="1603" xr:uid="{00000000-0005-0000-0000-00001B060000}"/>
    <cellStyle name="Vírgula 7 4 2 4 3" xfId="1188" xr:uid="{00000000-0005-0000-0000-00001C060000}"/>
    <cellStyle name="Vírgula 7 4 2 5" xfId="442" xr:uid="{00000000-0005-0000-0000-00001D060000}"/>
    <cellStyle name="Vírgula 7 4 2 5 2" xfId="1422" xr:uid="{00000000-0005-0000-0000-00001E060000}"/>
    <cellStyle name="Vírgula 7 4 2 5 3" xfId="1007" xr:uid="{00000000-0005-0000-0000-00001F060000}"/>
    <cellStyle name="Vírgula 7 4 2 6" xfId="1285" xr:uid="{00000000-0005-0000-0000-000020060000}"/>
    <cellStyle name="Vírgula 7 4 2 7" xfId="871" xr:uid="{00000000-0005-0000-0000-000021060000}"/>
    <cellStyle name="Vírgula 7 4 3" xfId="699" xr:uid="{00000000-0005-0000-0000-000022060000}"/>
    <cellStyle name="Vírgula 7 4 3 2" xfId="840" xr:uid="{00000000-0005-0000-0000-000023060000}"/>
    <cellStyle name="Vírgula 7 4 3 2 2" xfId="1686" xr:uid="{00000000-0005-0000-0000-000024060000}"/>
    <cellStyle name="Vírgula 7 4 3 2 3" xfId="1271" xr:uid="{00000000-0005-0000-0000-000025060000}"/>
    <cellStyle name="Vírgula 7 4 3 3" xfId="1551" xr:uid="{00000000-0005-0000-0000-000026060000}"/>
    <cellStyle name="Vírgula 7 4 3 4" xfId="1136" xr:uid="{00000000-0005-0000-0000-000027060000}"/>
    <cellStyle name="Vírgula 7 4 4" xfId="550" xr:uid="{00000000-0005-0000-0000-000028060000}"/>
    <cellStyle name="Vírgula 7 4 4 2" xfId="1466" xr:uid="{00000000-0005-0000-0000-000029060000}"/>
    <cellStyle name="Vírgula 7 4 4 3" xfId="1051" xr:uid="{00000000-0005-0000-0000-00002A060000}"/>
    <cellStyle name="Vírgula 7 4 5" xfId="754" xr:uid="{00000000-0005-0000-0000-00002B060000}"/>
    <cellStyle name="Vírgula 7 4 5 2" xfId="1601" xr:uid="{00000000-0005-0000-0000-00002C060000}"/>
    <cellStyle name="Vírgula 7 4 5 3" xfId="1186" xr:uid="{00000000-0005-0000-0000-00002D060000}"/>
    <cellStyle name="Vírgula 7 4 6" xfId="429" xr:uid="{00000000-0005-0000-0000-00002E060000}"/>
    <cellStyle name="Vírgula 7 4 6 2" xfId="1417" xr:uid="{00000000-0005-0000-0000-00002F060000}"/>
    <cellStyle name="Vírgula 7 4 6 3" xfId="1002" xr:uid="{00000000-0005-0000-0000-000030060000}"/>
    <cellStyle name="Vírgula 7 4 7" xfId="1326" xr:uid="{00000000-0005-0000-0000-000031060000}"/>
    <cellStyle name="Vírgula 7 4 8" xfId="912" xr:uid="{00000000-0005-0000-0000-000032060000}"/>
    <cellStyle name="Vírgula 7 5" xfId="184" xr:uid="{00000000-0005-0000-0000-000033060000}"/>
    <cellStyle name="Vírgula 7 5 2" xfId="704" xr:uid="{00000000-0005-0000-0000-000034060000}"/>
    <cellStyle name="Vírgula 7 5 2 2" xfId="845" xr:uid="{00000000-0005-0000-0000-000035060000}"/>
    <cellStyle name="Vírgula 7 5 2 2 2" xfId="1691" xr:uid="{00000000-0005-0000-0000-000036060000}"/>
    <cellStyle name="Vírgula 7 5 2 2 3" xfId="1276" xr:uid="{00000000-0005-0000-0000-000037060000}"/>
    <cellStyle name="Vírgula 7 5 2 3" xfId="1556" xr:uid="{00000000-0005-0000-0000-000038060000}"/>
    <cellStyle name="Vírgula 7 5 2 4" xfId="1141" xr:uid="{00000000-0005-0000-0000-000039060000}"/>
    <cellStyle name="Vírgula 7 5 3" xfId="653" xr:uid="{00000000-0005-0000-0000-00003A060000}"/>
    <cellStyle name="Vírgula 7 5 3 2" xfId="1506" xr:uid="{00000000-0005-0000-0000-00003B060000}"/>
    <cellStyle name="Vírgula 7 5 3 3" xfId="1091" xr:uid="{00000000-0005-0000-0000-00003C060000}"/>
    <cellStyle name="Vírgula 7 5 4" xfId="795" xr:uid="{00000000-0005-0000-0000-00003D060000}"/>
    <cellStyle name="Vírgula 7 5 4 2" xfId="1641" xr:uid="{00000000-0005-0000-0000-00003E060000}"/>
    <cellStyle name="Vírgula 7 5 4 3" xfId="1226" xr:uid="{00000000-0005-0000-0000-00003F060000}"/>
    <cellStyle name="Vírgula 7 5 5" xfId="443" xr:uid="{00000000-0005-0000-0000-000040060000}"/>
    <cellStyle name="Vírgula 7 5 5 2" xfId="1423" xr:uid="{00000000-0005-0000-0000-000041060000}"/>
    <cellStyle name="Vírgula 7 5 5 3" xfId="1008" xr:uid="{00000000-0005-0000-0000-000042060000}"/>
    <cellStyle name="Vírgula 7 5 6" xfId="1327" xr:uid="{00000000-0005-0000-0000-000043060000}"/>
    <cellStyle name="Vírgula 7 5 7" xfId="913" xr:uid="{00000000-0005-0000-0000-000044060000}"/>
    <cellStyle name="Vírgula 7 6" xfId="696" xr:uid="{00000000-0005-0000-0000-000045060000}"/>
    <cellStyle name="Vírgula 7 6 2" xfId="837" xr:uid="{00000000-0005-0000-0000-000046060000}"/>
    <cellStyle name="Vírgula 7 6 2 2" xfId="1683" xr:uid="{00000000-0005-0000-0000-000047060000}"/>
    <cellStyle name="Vírgula 7 6 2 3" xfId="1268" xr:uid="{00000000-0005-0000-0000-000048060000}"/>
    <cellStyle name="Vírgula 7 6 3" xfId="1548" xr:uid="{00000000-0005-0000-0000-000049060000}"/>
    <cellStyle name="Vírgula 7 6 4" xfId="1133" xr:uid="{00000000-0005-0000-0000-00004A060000}"/>
    <cellStyle name="Vírgula 7 7" xfId="541" xr:uid="{00000000-0005-0000-0000-00004B060000}"/>
    <cellStyle name="Vírgula 7 7 2" xfId="1459" xr:uid="{00000000-0005-0000-0000-00004C060000}"/>
    <cellStyle name="Vírgula 7 7 3" xfId="1044" xr:uid="{00000000-0005-0000-0000-00004D060000}"/>
    <cellStyle name="Vírgula 7 8" xfId="747" xr:uid="{00000000-0005-0000-0000-00004E060000}"/>
    <cellStyle name="Vírgula 7 8 2" xfId="1594" xr:uid="{00000000-0005-0000-0000-00004F060000}"/>
    <cellStyle name="Vírgula 7 8 3" xfId="1179" xr:uid="{00000000-0005-0000-0000-000050060000}"/>
    <cellStyle name="Vírgula 7 9" xfId="416" xr:uid="{00000000-0005-0000-0000-000051060000}"/>
    <cellStyle name="Vírgula 7 9 2" xfId="1410" xr:uid="{00000000-0005-0000-0000-000052060000}"/>
    <cellStyle name="Vírgula 7 9 3" xfId="995" xr:uid="{00000000-0005-0000-0000-000053060000}"/>
    <cellStyle name="Vírgula 8" xfId="185" xr:uid="{00000000-0005-0000-0000-000054060000}"/>
    <cellStyle name="Vírgula 8 10" xfId="914" xr:uid="{00000000-0005-0000-0000-000055060000}"/>
    <cellStyle name="Vírgula 8 2" xfId="186" xr:uid="{00000000-0005-0000-0000-000056060000}"/>
    <cellStyle name="Vírgula 8 2 2" xfId="298" xr:uid="{00000000-0005-0000-0000-000057060000}"/>
    <cellStyle name="Vírgula 8 2 2 2" xfId="799" xr:uid="{00000000-0005-0000-0000-000058060000}"/>
    <cellStyle name="Vírgula 8 2 2 2 2" xfId="1645" xr:uid="{00000000-0005-0000-0000-000059060000}"/>
    <cellStyle name="Vírgula 8 2 2 2 3" xfId="1230" xr:uid="{00000000-0005-0000-0000-00005A060000}"/>
    <cellStyle name="Vírgula 8 2 2 3" xfId="657" xr:uid="{00000000-0005-0000-0000-00005B060000}"/>
    <cellStyle name="Vírgula 8 2 2 3 2" xfId="1510" xr:uid="{00000000-0005-0000-0000-00005C060000}"/>
    <cellStyle name="Vírgula 8 2 2 3 3" xfId="1095" xr:uid="{00000000-0005-0000-0000-00005D060000}"/>
    <cellStyle name="Vírgula 8 2 2 4" xfId="1370" xr:uid="{00000000-0005-0000-0000-00005E060000}"/>
    <cellStyle name="Vírgula 8 2 2 5" xfId="955" xr:uid="{00000000-0005-0000-0000-00005F060000}"/>
    <cellStyle name="Vírgula 8 2 3" xfId="701" xr:uid="{00000000-0005-0000-0000-000060060000}"/>
    <cellStyle name="Vírgula 8 2 3 2" xfId="842" xr:uid="{00000000-0005-0000-0000-000061060000}"/>
    <cellStyle name="Vírgula 8 2 3 2 2" xfId="1688" xr:uid="{00000000-0005-0000-0000-000062060000}"/>
    <cellStyle name="Vírgula 8 2 3 2 3" xfId="1273" xr:uid="{00000000-0005-0000-0000-000063060000}"/>
    <cellStyle name="Vírgula 8 2 3 3" xfId="1553" xr:uid="{00000000-0005-0000-0000-000064060000}"/>
    <cellStyle name="Vírgula 8 2 3 4" xfId="1138" xr:uid="{00000000-0005-0000-0000-000065060000}"/>
    <cellStyle name="Vírgula 8 2 4" xfId="545" xr:uid="{00000000-0005-0000-0000-000066060000}"/>
    <cellStyle name="Vírgula 8 2 4 2" xfId="1463" xr:uid="{00000000-0005-0000-0000-000067060000}"/>
    <cellStyle name="Vírgula 8 2 4 3" xfId="1048" xr:uid="{00000000-0005-0000-0000-000068060000}"/>
    <cellStyle name="Vírgula 8 2 5" xfId="751" xr:uid="{00000000-0005-0000-0000-000069060000}"/>
    <cellStyle name="Vírgula 8 2 5 2" xfId="1598" xr:uid="{00000000-0005-0000-0000-00006A060000}"/>
    <cellStyle name="Vírgula 8 2 5 3" xfId="1183" xr:uid="{00000000-0005-0000-0000-00006B060000}"/>
    <cellStyle name="Vírgula 8 2 6" xfId="420" xr:uid="{00000000-0005-0000-0000-00006C060000}"/>
    <cellStyle name="Vírgula 8 2 6 2" xfId="1414" xr:uid="{00000000-0005-0000-0000-00006D060000}"/>
    <cellStyle name="Vírgula 8 2 6 3" xfId="999" xr:uid="{00000000-0005-0000-0000-00006E060000}"/>
    <cellStyle name="Vírgula 8 2 7" xfId="1329" xr:uid="{00000000-0005-0000-0000-00006F060000}"/>
    <cellStyle name="Vírgula 8 2 8" xfId="915" xr:uid="{00000000-0005-0000-0000-000070060000}"/>
    <cellStyle name="Vírgula 8 3" xfId="187" xr:uid="{00000000-0005-0000-0000-000071060000}"/>
    <cellStyle name="Vírgula 8 3 2" xfId="299" xr:uid="{00000000-0005-0000-0000-000072060000}"/>
    <cellStyle name="Vírgula 8 3 2 2" xfId="800" xr:uid="{00000000-0005-0000-0000-000073060000}"/>
    <cellStyle name="Vírgula 8 3 2 2 2" xfId="1646" xr:uid="{00000000-0005-0000-0000-000074060000}"/>
    <cellStyle name="Vírgula 8 3 2 2 3" xfId="1231" xr:uid="{00000000-0005-0000-0000-000075060000}"/>
    <cellStyle name="Vírgula 8 3 2 3" xfId="658" xr:uid="{00000000-0005-0000-0000-000076060000}"/>
    <cellStyle name="Vírgula 8 3 2 3 2" xfId="1511" xr:uid="{00000000-0005-0000-0000-000077060000}"/>
    <cellStyle name="Vírgula 8 3 2 3 3" xfId="1096" xr:uid="{00000000-0005-0000-0000-000078060000}"/>
    <cellStyle name="Vírgula 8 3 2 4" xfId="1371" xr:uid="{00000000-0005-0000-0000-000079060000}"/>
    <cellStyle name="Vírgula 8 3 2 5" xfId="956" xr:uid="{00000000-0005-0000-0000-00007A060000}"/>
    <cellStyle name="Vírgula 8 3 3" xfId="702" xr:uid="{00000000-0005-0000-0000-00007B060000}"/>
    <cellStyle name="Vírgula 8 3 3 2" xfId="843" xr:uid="{00000000-0005-0000-0000-00007C060000}"/>
    <cellStyle name="Vírgula 8 3 3 2 2" xfId="1689" xr:uid="{00000000-0005-0000-0000-00007D060000}"/>
    <cellStyle name="Vírgula 8 3 3 2 3" xfId="1274" xr:uid="{00000000-0005-0000-0000-00007E060000}"/>
    <cellStyle name="Vírgula 8 3 3 3" xfId="1554" xr:uid="{00000000-0005-0000-0000-00007F060000}"/>
    <cellStyle name="Vírgula 8 3 3 4" xfId="1139" xr:uid="{00000000-0005-0000-0000-000080060000}"/>
    <cellStyle name="Vírgula 8 3 4" xfId="546" xr:uid="{00000000-0005-0000-0000-000081060000}"/>
    <cellStyle name="Vírgula 8 3 4 2" xfId="1464" xr:uid="{00000000-0005-0000-0000-000082060000}"/>
    <cellStyle name="Vírgula 8 3 4 3" xfId="1049" xr:uid="{00000000-0005-0000-0000-000083060000}"/>
    <cellStyle name="Vírgula 8 3 5" xfId="752" xr:uid="{00000000-0005-0000-0000-000084060000}"/>
    <cellStyle name="Vírgula 8 3 5 2" xfId="1599" xr:uid="{00000000-0005-0000-0000-000085060000}"/>
    <cellStyle name="Vírgula 8 3 5 3" xfId="1184" xr:uid="{00000000-0005-0000-0000-000086060000}"/>
    <cellStyle name="Vírgula 8 3 6" xfId="421" xr:uid="{00000000-0005-0000-0000-000087060000}"/>
    <cellStyle name="Vírgula 8 3 6 2" xfId="1415" xr:uid="{00000000-0005-0000-0000-000088060000}"/>
    <cellStyle name="Vírgula 8 3 6 3" xfId="1000" xr:uid="{00000000-0005-0000-0000-000089060000}"/>
    <cellStyle name="Vírgula 8 3 7" xfId="1330" xr:uid="{00000000-0005-0000-0000-00008A060000}"/>
    <cellStyle name="Vírgula 8 3 8" xfId="916" xr:uid="{00000000-0005-0000-0000-00008B060000}"/>
    <cellStyle name="Vírgula 8 4" xfId="300" xr:uid="{00000000-0005-0000-0000-00008C060000}"/>
    <cellStyle name="Vírgula 8 4 2" xfId="798" xr:uid="{00000000-0005-0000-0000-00008D060000}"/>
    <cellStyle name="Vírgula 8 4 2 2" xfId="1644" xr:uid="{00000000-0005-0000-0000-00008E060000}"/>
    <cellStyle name="Vírgula 8 4 2 3" xfId="1229" xr:uid="{00000000-0005-0000-0000-00008F060000}"/>
    <cellStyle name="Vírgula 8 4 3" xfId="656" xr:uid="{00000000-0005-0000-0000-000090060000}"/>
    <cellStyle name="Vírgula 8 4 3 2" xfId="1509" xr:uid="{00000000-0005-0000-0000-000091060000}"/>
    <cellStyle name="Vírgula 8 4 3 3" xfId="1094" xr:uid="{00000000-0005-0000-0000-000092060000}"/>
    <cellStyle name="Vírgula 8 4 4" xfId="1372" xr:uid="{00000000-0005-0000-0000-000093060000}"/>
    <cellStyle name="Vírgula 8 4 5" xfId="957" xr:uid="{00000000-0005-0000-0000-000094060000}"/>
    <cellStyle name="Vírgula 8 5" xfId="700" xr:uid="{00000000-0005-0000-0000-000095060000}"/>
    <cellStyle name="Vírgula 8 5 2" xfId="841" xr:uid="{00000000-0005-0000-0000-000096060000}"/>
    <cellStyle name="Vírgula 8 5 2 2" xfId="1687" xr:uid="{00000000-0005-0000-0000-000097060000}"/>
    <cellStyle name="Vírgula 8 5 2 3" xfId="1272" xr:uid="{00000000-0005-0000-0000-000098060000}"/>
    <cellStyle name="Vírgula 8 5 3" xfId="1552" xr:uid="{00000000-0005-0000-0000-000099060000}"/>
    <cellStyle name="Vírgula 8 5 4" xfId="1137" xr:uid="{00000000-0005-0000-0000-00009A060000}"/>
    <cellStyle name="Vírgula 8 6" xfId="544" xr:uid="{00000000-0005-0000-0000-00009B060000}"/>
    <cellStyle name="Vírgula 8 6 2" xfId="1462" xr:uid="{00000000-0005-0000-0000-00009C060000}"/>
    <cellStyle name="Vírgula 8 6 3" xfId="1047" xr:uid="{00000000-0005-0000-0000-00009D060000}"/>
    <cellStyle name="Vírgula 8 7" xfId="750" xr:uid="{00000000-0005-0000-0000-00009E060000}"/>
    <cellStyle name="Vírgula 8 7 2" xfId="1597" xr:uid="{00000000-0005-0000-0000-00009F060000}"/>
    <cellStyle name="Vírgula 8 7 3" xfId="1182" xr:uid="{00000000-0005-0000-0000-0000A0060000}"/>
    <cellStyle name="Vírgula 8 8" xfId="419" xr:uid="{00000000-0005-0000-0000-0000A1060000}"/>
    <cellStyle name="Vírgula 8 8 2" xfId="1413" xr:uid="{00000000-0005-0000-0000-0000A2060000}"/>
    <cellStyle name="Vírgula 8 8 3" xfId="998" xr:uid="{00000000-0005-0000-0000-0000A3060000}"/>
    <cellStyle name="Vírgula 8 9" xfId="1328" xr:uid="{00000000-0005-0000-0000-0000A4060000}"/>
    <cellStyle name="Vírgula 9" xfId="188" xr:uid="{00000000-0005-0000-0000-0000A506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</xdr:colOff>
      <xdr:row>3</xdr:row>
      <xdr:rowOff>160020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3164EC-86EC-4DE6-A20B-3111175C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878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0</xdr:rowOff>
    </xdr:from>
    <xdr:to>
      <xdr:col>12</xdr:col>
      <xdr:colOff>365760</xdr:colOff>
      <xdr:row>3</xdr:row>
      <xdr:rowOff>160020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FD8BFDC-0B31-4B8F-A09D-F60138A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0"/>
          <a:ext cx="20116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167640</xdr:rowOff>
    </xdr:from>
    <xdr:to>
      <xdr:col>1</xdr:col>
      <xdr:colOff>3977640</xdr:colOff>
      <xdr:row>5</xdr:row>
      <xdr:rowOff>22860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2A5FA5F-47E5-497B-A930-89A90203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4343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139700</xdr:rowOff>
    </xdr:from>
    <xdr:to>
      <xdr:col>6</xdr:col>
      <xdr:colOff>0</xdr:colOff>
      <xdr:row>1</xdr:row>
      <xdr:rowOff>668020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1D6E999-B54B-43D7-AA58-B05B086D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39700"/>
          <a:ext cx="37846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</xdr:colOff>
      <xdr:row>3</xdr:row>
      <xdr:rowOff>160020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8EB67DB-7B2D-465C-938A-C5F24295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30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PLANILHA.XLS" TargetMode="External"/><Relationship Id="rId1" Type="http://schemas.openxmlformats.org/officeDocument/2006/relationships/externalLinkPath" Target="PLANIL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dor\Meus%20documentos\GEST&#195;O%202010\OBRAS%202010\REFORMA%20DO%20ANEXO%202010\C&#243;pia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Base"/>
      <sheetName val="MC"/>
      <sheetName val="Cronograma"/>
      <sheetName val="Composições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ORÇAMENTÁRIA PMS"/>
      <sheetName val="PLANILHA"/>
      <sheetName val="MEMÓRIA DE CÁLCULO"/>
      <sheetName val="Plan3"/>
    </sheetNames>
    <sheetDataSet>
      <sheetData sheetId="0">
        <row r="3">
          <cell r="D3" t="str">
            <v>PLANILHA ORÇAMENTÁRIA</v>
          </cell>
        </row>
        <row r="5">
          <cell r="A5" t="str">
            <v>R. JOAQUIM SAMPAIO N° 297 N.Sra DAS GRAÇAS CEP 56.000-000</v>
          </cell>
          <cell r="D5" t="str">
            <v>MODALIDADE</v>
          </cell>
          <cell r="F5" t="str">
            <v>Nº DO CONTRATO</v>
          </cell>
          <cell r="H5" t="str">
            <v>VALOR DO CONTRATO COM ADITIVO</v>
          </cell>
          <cell r="J5" t="str">
            <v>ASS. DO CONTRATO</v>
          </cell>
        </row>
        <row r="6">
          <cell r="F6" t="str">
            <v>031-A/2008</v>
          </cell>
          <cell r="H6">
            <v>286302.24</v>
          </cell>
        </row>
        <row r="7">
          <cell r="A7" t="str">
            <v>AGENTE PROMOTOR</v>
          </cell>
          <cell r="D7" t="str">
            <v>INÍCIO DA OBRA</v>
          </cell>
          <cell r="F7" t="str">
            <v>TÉRMINO DA OBRA</v>
          </cell>
          <cell r="H7" t="str">
            <v>PRAZO DE EXECUÇÃO</v>
          </cell>
          <cell r="J7" t="str">
            <v>BDI</v>
          </cell>
        </row>
        <row r="8">
          <cell r="A8" t="str">
            <v>PREFEITURA MUNICIPAL DO SALGUEIRO</v>
          </cell>
        </row>
        <row r="9">
          <cell r="A9" t="str">
            <v>AGENTE FINANCEIRO</v>
          </cell>
          <cell r="D9" t="str">
            <v>OBJETIVO</v>
          </cell>
        </row>
        <row r="10">
          <cell r="A10" t="str">
            <v>PREFEITURA MUNICIPAL DO SALGUEIRO</v>
          </cell>
          <cell r="D10" t="str">
            <v>REFORMA DA PRAÇA N. S. APARECIDA, COM IMPLANTAÇÃO DA ACDEMIA DAS CIDADES.</v>
          </cell>
        </row>
        <row r="11">
          <cell r="A11" t="str">
            <v>LOCALIZAÇÃO DA OBRA</v>
          </cell>
          <cell r="D11" t="str">
            <v>FISCALIZAÇÃO DA OBRA</v>
          </cell>
          <cell r="G11" t="str">
            <v>PERÍODO</v>
          </cell>
          <cell r="J11" t="str">
            <v>DATA</v>
          </cell>
        </row>
        <row r="12">
          <cell r="A12" t="str">
            <v xml:space="preserve">SALGUEIRO - PE </v>
          </cell>
          <cell r="G12" t="str">
            <v>23/07/2009 A 30/06/2009</v>
          </cell>
          <cell r="J12">
            <v>39996</v>
          </cell>
        </row>
        <row r="13">
          <cell r="A13" t="str">
            <v>CONTRATADA</v>
          </cell>
          <cell r="D13" t="str">
            <v>TOTAL ACUMULADO</v>
          </cell>
          <cell r="G13" t="str">
            <v>SALDO</v>
          </cell>
          <cell r="J13" t="str">
            <v>VALOR DA MEDIÇÃO</v>
          </cell>
        </row>
        <row r="14">
          <cell r="A14" t="str">
            <v>CONSTRUTORA IMPACTO  LTDA</v>
          </cell>
          <cell r="J14">
            <v>38357.038124999992</v>
          </cell>
          <cell r="M14" t="str">
            <v xml:space="preserve"> </v>
          </cell>
        </row>
        <row r="16">
          <cell r="A16" t="str">
            <v xml:space="preserve">BOLETIM DE MEDIÇÃO Nº 07 (ILHA 2) </v>
          </cell>
        </row>
        <row r="18">
          <cell r="A18" t="str">
            <v>ITEM</v>
          </cell>
          <cell r="B18" t="str">
            <v>CÓDIGO</v>
          </cell>
          <cell r="C18" t="str">
            <v xml:space="preserve">DESCRIÇÃO DOS SERVIÇOS </v>
          </cell>
          <cell r="D18" t="str">
            <v>UNID</v>
          </cell>
          <cell r="E18" t="str">
            <v>CUSTO UNITÁRIO</v>
          </cell>
          <cell r="F18" t="str">
            <v>QUANTIDADE</v>
          </cell>
          <cell r="I18" t="str">
            <v>FINANCEIRO - R$</v>
          </cell>
        </row>
        <row r="19">
          <cell r="F19" t="str">
            <v xml:space="preserve">PREVISTO </v>
          </cell>
          <cell r="G19" t="str">
            <v>MEDIDO NO PERÍODO</v>
          </cell>
          <cell r="H19" t="str">
            <v>ACUM. INCLUINDO PERÍODO</v>
          </cell>
          <cell r="I19" t="str">
            <v xml:space="preserve">PREVISTO </v>
          </cell>
          <cell r="J19" t="str">
            <v>MEDIDO NO PERÍODO</v>
          </cell>
          <cell r="K19" t="str">
            <v>ACUM. INCLUINDO PERÍODO</v>
          </cell>
        </row>
        <row r="20">
          <cell r="C20" t="str">
            <v>URBANIZAÇÃO E PAISAGISMO</v>
          </cell>
          <cell r="J20">
            <v>4017.4609999999998</v>
          </cell>
        </row>
        <row r="21">
          <cell r="B21" t="str">
            <v>17.01.020</v>
          </cell>
          <cell r="C21" t="str">
            <v>Passeio em pedra portuguesa assentada sobre argamassa seca de cimento e areia no traço 1:6 e rejuntada com argamassa seca de cimento e areia no traço 1:2</v>
          </cell>
          <cell r="D21" t="str">
            <v>m2</v>
          </cell>
          <cell r="E21">
            <v>29.65</v>
          </cell>
          <cell r="G21">
            <v>58.14</v>
          </cell>
          <cell r="J21">
            <v>1723.8509999999999</v>
          </cell>
        </row>
        <row r="22">
          <cell r="B22" t="str">
            <v>17.01.100</v>
          </cell>
          <cell r="C22" t="str">
            <v>Passeio em concreto 1:3:5, com 5,0cm de espessura e juntas riscadas em quadros de 1x2m</v>
          </cell>
          <cell r="D22" t="str">
            <v>m2</v>
          </cell>
          <cell r="E22">
            <v>16.600000000000001</v>
          </cell>
          <cell r="G22">
            <v>6.6</v>
          </cell>
          <cell r="J22">
            <v>109.56</v>
          </cell>
        </row>
        <row r="23">
          <cell r="B23" t="str">
            <v>17.05.050</v>
          </cell>
          <cell r="C23" t="str">
            <v>Fornecimento e assentamento de balanço colegial com 03 cadeiras, girassol ou similar, inclusive pintura e transporte para o local</v>
          </cell>
          <cell r="D23" t="str">
            <v>und</v>
          </cell>
          <cell r="E23">
            <v>430.35</v>
          </cell>
          <cell r="G23">
            <v>1</v>
          </cell>
          <cell r="J23">
            <v>430.35</v>
          </cell>
        </row>
        <row r="24">
          <cell r="B24" t="str">
            <v>17.05.080</v>
          </cell>
          <cell r="C24" t="str">
            <v>Fornecimento e assentamento de carrocel stand tamanho médio REF. 131, girassol ou similar, inclusive pintura e transporte para o local</v>
          </cell>
          <cell r="D24" t="str">
            <v>und</v>
          </cell>
          <cell r="E24">
            <v>570.65</v>
          </cell>
          <cell r="G24">
            <v>1</v>
          </cell>
          <cell r="J24">
            <v>570.65</v>
          </cell>
        </row>
        <row r="25">
          <cell r="B25" t="str">
            <v>17.05.220</v>
          </cell>
          <cell r="C25" t="str">
            <v>Fornecimento e assentamento de gangorra stand com 02 peças ref. 203, girassol ou similar, inclusive pintura e transporte para o local</v>
          </cell>
          <cell r="D25" t="str">
            <v>und</v>
          </cell>
          <cell r="E25">
            <v>430.35</v>
          </cell>
          <cell r="G25">
            <v>1</v>
          </cell>
          <cell r="J25">
            <v>430.35</v>
          </cell>
        </row>
        <row r="26">
          <cell r="B26" t="str">
            <v>**.**.***</v>
          </cell>
          <cell r="C26" t="str">
            <v>Cadeira para avaliação.</v>
          </cell>
          <cell r="D26" t="str">
            <v>Und</v>
          </cell>
          <cell r="E26">
            <v>95.05</v>
          </cell>
          <cell r="G26">
            <v>2</v>
          </cell>
          <cell r="J26">
            <v>190.1</v>
          </cell>
        </row>
        <row r="27">
          <cell r="B27" t="str">
            <v>**.**.***</v>
          </cell>
          <cell r="C27" t="str">
            <v>Prancha inclinda .</v>
          </cell>
          <cell r="D27" t="str">
            <v>Und</v>
          </cell>
          <cell r="E27">
            <v>281.3</v>
          </cell>
          <cell r="G27">
            <v>2</v>
          </cell>
          <cell r="J27">
            <v>562.6</v>
          </cell>
        </row>
        <row r="28">
          <cell r="C28" t="str">
            <v xml:space="preserve">QUIOSQUE </v>
          </cell>
        </row>
        <row r="29">
          <cell r="C29" t="str">
            <v>INFRAESTRUTURA</v>
          </cell>
          <cell r="J29">
            <v>214.17000000000002</v>
          </cell>
        </row>
        <row r="30">
          <cell r="B30" t="str">
            <v>07.01.185</v>
          </cell>
          <cell r="C30" t="str">
            <v>Alvenaria de 8 furos 1 vez , assentados e rejuntados com argamassa de cimento e areia no traço 1:6 ( fundação)</v>
          </cell>
          <cell r="D30" t="str">
            <v>m²</v>
          </cell>
          <cell r="E30">
            <v>32.450000000000003</v>
          </cell>
          <cell r="G30">
            <v>6.6</v>
          </cell>
          <cell r="J30">
            <v>214.17000000000002</v>
          </cell>
        </row>
        <row r="31">
          <cell r="C31" t="str">
            <v>SUPERESTRUTURA</v>
          </cell>
          <cell r="J31">
            <v>203.70000000000002</v>
          </cell>
        </row>
        <row r="32">
          <cell r="B32" t="str">
            <v>xxxxxx</v>
          </cell>
          <cell r="C32" t="str">
            <v>Pilares em madeira maçiça</v>
          </cell>
          <cell r="D32" t="str">
            <v>m</v>
          </cell>
          <cell r="E32">
            <v>33.950000000000003</v>
          </cell>
          <cell r="G32">
            <v>6</v>
          </cell>
          <cell r="J32">
            <v>203.70000000000002</v>
          </cell>
        </row>
        <row r="33">
          <cell r="C33" t="str">
            <v>INSTALAÇÕES ELÉTRICAS</v>
          </cell>
          <cell r="J33">
            <v>951.3</v>
          </cell>
        </row>
        <row r="34">
          <cell r="B34" t="str">
            <v>18.09.030</v>
          </cell>
          <cell r="C34" t="str">
            <v>Fornecimento e assentamento de caixa para medição trifásica e caixa para disjuntor trifásico de policarbonato e noryl cinza, inclusive buchas plásticas e parafusos para instalação das caixas em parede(padrão CELPE)sem disjuntor</v>
          </cell>
          <cell r="D34" t="str">
            <v>ud</v>
          </cell>
          <cell r="E34">
            <v>158.19999999999999</v>
          </cell>
          <cell r="G34">
            <v>1</v>
          </cell>
          <cell r="J34">
            <v>158.19999999999999</v>
          </cell>
        </row>
        <row r="35">
          <cell r="B35" t="str">
            <v>18.20.020</v>
          </cell>
          <cell r="C35" t="str">
            <v>Disjuntor monopolar termomagnético até 50 A, 220v, inc.instalaçao em quadro de distribuição</v>
          </cell>
          <cell r="D35" t="str">
            <v>pt</v>
          </cell>
          <cell r="E35">
            <v>11.7</v>
          </cell>
          <cell r="G35">
            <v>1</v>
          </cell>
          <cell r="J35">
            <v>11.7</v>
          </cell>
        </row>
        <row r="36">
          <cell r="B36" t="str">
            <v>18.20.010</v>
          </cell>
          <cell r="C36" t="str">
            <v>Disjuntor monopolar termomagnético até 30 A, 220v, inc.instalaçao em quadro de distribuição</v>
          </cell>
          <cell r="D36" t="str">
            <v>pt</v>
          </cell>
          <cell r="E36">
            <v>8.9</v>
          </cell>
          <cell r="G36">
            <v>4</v>
          </cell>
          <cell r="J36">
            <v>35.6</v>
          </cell>
        </row>
        <row r="37">
          <cell r="B37" t="str">
            <v>18.19.030</v>
          </cell>
          <cell r="C37" t="str">
            <v>Cabo de cobre,tempera mole,encordoamento classe2, isolamento de pvc-70c,tipo BWF, 750V,S.M.-4mm2, inclusive instalação em eletroduto</v>
          </cell>
          <cell r="D37" t="str">
            <v>m</v>
          </cell>
          <cell r="E37">
            <v>2.6</v>
          </cell>
          <cell r="G37">
            <v>250</v>
          </cell>
          <cell r="J37">
            <v>650</v>
          </cell>
        </row>
        <row r="38">
          <cell r="B38" t="str">
            <v>18.24.010</v>
          </cell>
          <cell r="C38" t="str">
            <v>Caixa de passagem subterrânea com dimensões internas 0,40x0,40m, altura 0,60m, sobre camada de brita com 0,10 de espessura, paredes em alvenaria e laje de tampa em concreto armado , inclusive escavação , remoção e reaterro</v>
          </cell>
          <cell r="D38" t="str">
            <v>ud</v>
          </cell>
          <cell r="E38">
            <v>47.9</v>
          </cell>
          <cell r="G38">
            <v>2</v>
          </cell>
          <cell r="J38">
            <v>95.8</v>
          </cell>
        </row>
        <row r="39">
          <cell r="C39" t="str">
            <v xml:space="preserve">PISO </v>
          </cell>
          <cell r="J39">
            <v>87.061999999999983</v>
          </cell>
        </row>
        <row r="40">
          <cell r="B40" t="str">
            <v>13.03.140</v>
          </cell>
          <cell r="C40" t="str">
            <v>Piso cerâmico comum,tipo A,20x20cm PEI3, assentado com argamassa pre-fabricada de cimento colante,inclusive rejunte</v>
          </cell>
          <cell r="D40" t="str">
            <v>m²</v>
          </cell>
          <cell r="E40">
            <v>20.2</v>
          </cell>
          <cell r="G40">
            <v>4.3099999999999996</v>
          </cell>
          <cell r="J40">
            <v>87.061999999999983</v>
          </cell>
        </row>
        <row r="41">
          <cell r="C41" t="str">
            <v>ESQUADRIAS</v>
          </cell>
          <cell r="J41">
            <v>90.345499999999987</v>
          </cell>
        </row>
        <row r="42">
          <cell r="B42" t="str">
            <v>09.02.022</v>
          </cell>
          <cell r="C42" t="str">
            <v>Grade de proteção de janela em ferro com varões de 1/2", espaçamento=10cm e acabamento em barra chata de 1"x1/4", inclusive assentamento</v>
          </cell>
          <cell r="D42" t="str">
            <v>m²</v>
          </cell>
          <cell r="E42">
            <v>108.85</v>
          </cell>
          <cell r="G42">
            <v>0.83</v>
          </cell>
          <cell r="J42">
            <v>90.345499999999987</v>
          </cell>
        </row>
        <row r="43">
          <cell r="C43" t="str">
            <v xml:space="preserve">REVESTIMENTOS </v>
          </cell>
          <cell r="J43">
            <v>59.626499999999993</v>
          </cell>
        </row>
        <row r="44">
          <cell r="B44" t="str">
            <v>11.02.010</v>
          </cell>
          <cell r="C44" t="str">
            <v xml:space="preserve">Chapisco com argamassa de cimento e areia no traço 1:3 </v>
          </cell>
          <cell r="D44" t="str">
            <v>m²</v>
          </cell>
          <cell r="E44">
            <v>3.35</v>
          </cell>
          <cell r="G44">
            <v>8.83</v>
          </cell>
          <cell r="J44">
            <v>29.580500000000001</v>
          </cell>
        </row>
        <row r="45">
          <cell r="B45" t="str">
            <v>11.03.030</v>
          </cell>
          <cell r="C45" t="str">
            <v>Emboço com argamassa de cimento , saibro e areia no traço 1:4:8,com 2cm de espessura</v>
          </cell>
          <cell r="D45" t="str">
            <v>m²</v>
          </cell>
          <cell r="E45">
            <v>12.25</v>
          </cell>
          <cell r="G45">
            <v>0.83</v>
          </cell>
          <cell r="J45">
            <v>10.167499999999999</v>
          </cell>
        </row>
        <row r="46">
          <cell r="B46" t="str">
            <v>11.06.050</v>
          </cell>
          <cell r="C46" t="str">
            <v>Revestimento de azulejo branco, classe A,assentados com argamassa pré fabricada de cimento colante, inclusive rejunte , sobre emboço pronto</v>
          </cell>
          <cell r="D46" t="str">
            <v>m²</v>
          </cell>
          <cell r="E46">
            <v>23.95</v>
          </cell>
          <cell r="G46">
            <v>0.83</v>
          </cell>
          <cell r="J46">
            <v>19.878499999999999</v>
          </cell>
        </row>
        <row r="47">
          <cell r="C47" t="str">
            <v>PINTURA</v>
          </cell>
          <cell r="J47">
            <v>1999.4745</v>
          </cell>
        </row>
        <row r="48">
          <cell r="B48" t="str">
            <v>16.03.040</v>
          </cell>
          <cell r="C48" t="str">
            <v>Pintura latex em paredes externas , duas demãos na cor definida em projeto, inclusive aplicação de selador acrílico uma demão,e massa acrílica , duas demãos</v>
          </cell>
          <cell r="D48" t="str">
            <v>m²</v>
          </cell>
          <cell r="E48">
            <v>12.85</v>
          </cell>
          <cell r="G48">
            <v>119.29</v>
          </cell>
          <cell r="J48">
            <v>1532.8765000000001</v>
          </cell>
        </row>
        <row r="49">
          <cell r="B49" t="str">
            <v>16.03.020</v>
          </cell>
          <cell r="C49" t="str">
            <v>Pintura latex em paredes internas , duas demãos na cor branca, inclusive aplicação de uma demão de líquido selador e duas demãos de massa corrida a base de pva</v>
          </cell>
          <cell r="D49" t="str">
            <v>m²</v>
          </cell>
          <cell r="E49">
            <v>10.75</v>
          </cell>
          <cell r="G49">
            <v>8.6199999999999992</v>
          </cell>
          <cell r="J49">
            <v>92.664999999999992</v>
          </cell>
        </row>
        <row r="50">
          <cell r="B50" t="str">
            <v>16.04.050</v>
          </cell>
          <cell r="C50" t="str">
            <v>Pintura a oleo em esquadria de madeira, duas demãos, com aparelhamento, inclusive aplicação de fundo sintetico nivelador branco fosco, uma demão</v>
          </cell>
          <cell r="D50" t="str">
            <v>m²</v>
          </cell>
          <cell r="E50">
            <v>7.95</v>
          </cell>
          <cell r="G50">
            <v>0.75</v>
          </cell>
          <cell r="J50">
            <v>5.9625000000000004</v>
          </cell>
        </row>
        <row r="51">
          <cell r="B51" t="str">
            <v>16.05.040</v>
          </cell>
          <cell r="C51" t="str">
            <v>Pintura com verniz poliuretano, três demãos sobre madeira</v>
          </cell>
          <cell r="D51" t="str">
            <v>m²</v>
          </cell>
          <cell r="E51">
            <v>6.7</v>
          </cell>
          <cell r="G51">
            <v>3.73</v>
          </cell>
          <cell r="J51">
            <v>24.991</v>
          </cell>
        </row>
        <row r="52">
          <cell r="B52" t="str">
            <v>16.04.070</v>
          </cell>
          <cell r="C52" t="str">
            <v>Pintura a oleo em esquadria de ferro, duas demãos, sem raspagem e sem aparelhamento</v>
          </cell>
          <cell r="D52" t="str">
            <v>m²</v>
          </cell>
          <cell r="E52">
            <v>6.85</v>
          </cell>
          <cell r="G52">
            <v>50.07</v>
          </cell>
          <cell r="J52">
            <v>342.97949999999997</v>
          </cell>
        </row>
        <row r="53">
          <cell r="C53" t="str">
            <v>CORREDOR EXERCÍCIOS</v>
          </cell>
        </row>
        <row r="54">
          <cell r="C54" t="str">
            <v>PISOS</v>
          </cell>
          <cell r="J54">
            <v>3206.5280000000002</v>
          </cell>
        </row>
        <row r="55">
          <cell r="B55" t="str">
            <v>04.04.130</v>
          </cell>
          <cell r="C55" t="str">
            <v xml:space="preserve">Fornecimento e espalhamento de pó de pedra,inclusive carga,descarga e transporte </v>
          </cell>
          <cell r="D55" t="str">
            <v>m³</v>
          </cell>
          <cell r="E55">
            <v>29.6</v>
          </cell>
          <cell r="G55">
            <v>39.18</v>
          </cell>
          <cell r="J55">
            <v>1159.7280000000001</v>
          </cell>
        </row>
        <row r="56">
          <cell r="B56" t="str">
            <v>16.08.100</v>
          </cell>
          <cell r="C56" t="str">
            <v>Demarcação e pintura a base de tinta acrilica ,com trincha de faixa com 5cm de largura para quadras de esportes,estacionamentos,etc(duas demãos), inclusive preparo da superfície que deve estar limpa, seca e isenta de gordura, graxa ou mofo</v>
          </cell>
          <cell r="D56" t="str">
            <v>m</v>
          </cell>
          <cell r="E56">
            <v>4.3</v>
          </cell>
          <cell r="G56">
            <v>476</v>
          </cell>
          <cell r="J56">
            <v>2046.8</v>
          </cell>
        </row>
        <row r="57">
          <cell r="C57" t="str">
            <v>LUMINOTÉCNICO</v>
          </cell>
          <cell r="J57">
            <v>1995.1</v>
          </cell>
        </row>
        <row r="58">
          <cell r="B58" t="str">
            <v>04.04.130</v>
          </cell>
          <cell r="C58" t="str">
            <v>Eletroduto de pvc rígido rosqueavel de 1 pol., com luva de rosca interna , assentado em valas com profundidade de 0,60 m, inclusive escavação e reaterro</v>
          </cell>
          <cell r="D58" t="str">
            <v>m</v>
          </cell>
          <cell r="E58">
            <v>9.85</v>
          </cell>
          <cell r="G58">
            <v>128</v>
          </cell>
          <cell r="J58">
            <v>1260.8</v>
          </cell>
        </row>
        <row r="59">
          <cell r="B59" t="str">
            <v>18.26.010</v>
          </cell>
          <cell r="C59" t="str">
            <v>Assentamento de haste de aterramento de 5/8´´ x 2,40 m, Copperweld ou similar, com conector paralelo e parafusos (inclusive o fornecimento do material)</v>
          </cell>
          <cell r="D59" t="str">
            <v>Und</v>
          </cell>
          <cell r="E59">
            <v>39.85</v>
          </cell>
          <cell r="G59">
            <v>17</v>
          </cell>
          <cell r="J59">
            <v>677.45</v>
          </cell>
        </row>
        <row r="60">
          <cell r="B60" t="str">
            <v>18.20.030</v>
          </cell>
          <cell r="C60" t="str">
            <v>Disjuntor tripolar termomagnético até 50 A,380 V, Pial ou similar, inclusive instalação em quadro de distribuição</v>
          </cell>
          <cell r="D60" t="str">
            <v>Und</v>
          </cell>
          <cell r="E60">
            <v>56.85</v>
          </cell>
          <cell r="G60">
            <v>1</v>
          </cell>
          <cell r="J60">
            <v>56.85</v>
          </cell>
        </row>
        <row r="61">
          <cell r="B61" t="str">
            <v>**.**.***</v>
          </cell>
          <cell r="C61" t="str">
            <v>SERVIÇOS EXTRAS</v>
          </cell>
          <cell r="J61">
            <v>17860.862999999998</v>
          </cell>
        </row>
        <row r="62">
          <cell r="B62" t="str">
            <v>**.**.***</v>
          </cell>
          <cell r="C62" t="str">
            <v>Fornecimento de projetor ILR 500 corpo refletor em chapa de aluminio alça em chapa galvanizada laterais em aluminio lente em vidro temperado soquete de 40 inclusive lampada V.M de 400 w reator capacitor e foto celular</v>
          </cell>
          <cell r="D62" t="str">
            <v>und</v>
          </cell>
          <cell r="E62">
            <v>950</v>
          </cell>
          <cell r="G62">
            <v>4</v>
          </cell>
          <cell r="J62">
            <v>3800</v>
          </cell>
        </row>
        <row r="63">
          <cell r="B63" t="str">
            <v>**.**.***</v>
          </cell>
          <cell r="C63" t="str">
            <v>Execução de beribica</v>
          </cell>
          <cell r="D63" t="str">
            <v>m</v>
          </cell>
          <cell r="E63">
            <v>7.3</v>
          </cell>
          <cell r="G63">
            <v>34</v>
          </cell>
          <cell r="J63">
            <v>248.2</v>
          </cell>
        </row>
        <row r="64">
          <cell r="B64" t="str">
            <v>**.**.***</v>
          </cell>
          <cell r="C64" t="str">
            <v>execução de capota com emboçamento da ultima fiada de terra</v>
          </cell>
          <cell r="D64" t="str">
            <v>m</v>
          </cell>
          <cell r="E64">
            <v>7.3</v>
          </cell>
          <cell r="G64">
            <v>21.2</v>
          </cell>
          <cell r="J64">
            <v>154.76</v>
          </cell>
        </row>
        <row r="65">
          <cell r="B65" t="str">
            <v>**.**.***</v>
          </cell>
          <cell r="C65" t="str">
            <v>Bases em concreto c/ armação em cantoneira 3/16 x 1/8 e chapa de ferro frio nº 1 com parafusos inclusive escavações nivelamento e lançan de concreto 25 mts medindo 0,80x0,80x0,80</v>
          </cell>
          <cell r="D65" t="str">
            <v>und</v>
          </cell>
          <cell r="E65">
            <v>370</v>
          </cell>
          <cell r="G65">
            <v>16</v>
          </cell>
          <cell r="J65">
            <v>5920</v>
          </cell>
        </row>
        <row r="66">
          <cell r="B66" t="str">
            <v>**.**.***</v>
          </cell>
          <cell r="C66" t="str">
            <v>Ponto de agua</v>
          </cell>
          <cell r="D66" t="str">
            <v>und</v>
          </cell>
          <cell r="E66">
            <v>30</v>
          </cell>
          <cell r="G66">
            <v>4</v>
          </cell>
          <cell r="J66">
            <v>120</v>
          </cell>
        </row>
        <row r="67">
          <cell r="B67" t="str">
            <v>**.**.***</v>
          </cell>
          <cell r="C67" t="str">
            <v>Ponto de esgoto para bacia sanitaria</v>
          </cell>
          <cell r="D67" t="str">
            <v>und</v>
          </cell>
          <cell r="E67">
            <v>45</v>
          </cell>
          <cell r="G67">
            <v>1</v>
          </cell>
          <cell r="J67">
            <v>45</v>
          </cell>
        </row>
        <row r="68">
          <cell r="B68" t="str">
            <v>**.**.***</v>
          </cell>
          <cell r="C68" t="str">
            <v>ponto de esgoto para pia ou ralo</v>
          </cell>
          <cell r="D68" t="str">
            <v>und</v>
          </cell>
          <cell r="E68">
            <v>37</v>
          </cell>
          <cell r="G68">
            <v>2</v>
          </cell>
          <cell r="J68">
            <v>74</v>
          </cell>
        </row>
        <row r="69">
          <cell r="B69" t="str">
            <v>**.**.***</v>
          </cell>
          <cell r="C69" t="str">
            <v>Fornecimento e assentamento de bacia sanitario em louça branca</v>
          </cell>
          <cell r="D69" t="str">
            <v>und</v>
          </cell>
          <cell r="E69">
            <v>101</v>
          </cell>
          <cell r="G69">
            <v>1</v>
          </cell>
          <cell r="J69">
            <v>101</v>
          </cell>
        </row>
        <row r="70">
          <cell r="B70" t="str">
            <v>**.**.***</v>
          </cell>
          <cell r="C70" t="str">
            <v>Fornecimento e assentamento de lavatorio em louça branca c/ coluna</v>
          </cell>
          <cell r="D70" t="str">
            <v>und</v>
          </cell>
          <cell r="E70">
            <v>73</v>
          </cell>
          <cell r="G70">
            <v>1</v>
          </cell>
          <cell r="J70">
            <v>73</v>
          </cell>
        </row>
        <row r="71">
          <cell r="B71" t="str">
            <v>**.**.***</v>
          </cell>
          <cell r="C71" t="str">
            <v>Fornecimento e colocação de caixa Dagua em fibra 500 lts</v>
          </cell>
          <cell r="D71" t="str">
            <v>und</v>
          </cell>
          <cell r="E71">
            <v>209</v>
          </cell>
          <cell r="G71">
            <v>1</v>
          </cell>
          <cell r="J71">
            <v>209</v>
          </cell>
        </row>
        <row r="72">
          <cell r="B72" t="str">
            <v>**.**.***</v>
          </cell>
          <cell r="C72" t="str">
            <v>Execução de caixa de inspenção 0,50 x0,50 x 0,50 emalv. 1/2 vez chapiscada e rebocada</v>
          </cell>
          <cell r="D72" t="str">
            <v>Und</v>
          </cell>
          <cell r="E72">
            <v>58</v>
          </cell>
          <cell r="G72">
            <v>2</v>
          </cell>
          <cell r="J72">
            <v>116</v>
          </cell>
        </row>
        <row r="73">
          <cell r="B73" t="str">
            <v>**.**.***</v>
          </cell>
          <cell r="C73" t="str">
            <v>Fornecimento e assentamento de tubo 100 esgoto p/ execução ramal ate caixa</v>
          </cell>
          <cell r="D73" t="str">
            <v>m</v>
          </cell>
          <cell r="E73">
            <v>18.5</v>
          </cell>
          <cell r="G73">
            <v>42.2</v>
          </cell>
          <cell r="J73">
            <v>780.7</v>
          </cell>
        </row>
        <row r="74">
          <cell r="B74" t="str">
            <v>**.**.***</v>
          </cell>
          <cell r="C74" t="str">
            <v>Fornecimento e colocação de resgistro em metal com canopla</v>
          </cell>
          <cell r="D74" t="str">
            <v>Und</v>
          </cell>
          <cell r="E74">
            <v>42.7</v>
          </cell>
          <cell r="G74">
            <v>2</v>
          </cell>
          <cell r="J74">
            <v>85.4</v>
          </cell>
        </row>
        <row r="75">
          <cell r="B75" t="str">
            <v>**.**.***</v>
          </cell>
          <cell r="C75" t="str">
            <v>Torneira p/ara lavatorio em metal</v>
          </cell>
          <cell r="D75" t="str">
            <v>Und</v>
          </cell>
          <cell r="E75">
            <v>29.5</v>
          </cell>
          <cell r="G75">
            <v>1</v>
          </cell>
          <cell r="J75">
            <v>29.5</v>
          </cell>
        </row>
        <row r="76">
          <cell r="B76" t="str">
            <v>** ** ***</v>
          </cell>
          <cell r="C76" t="str">
            <v>Chuveiro plastico com braço</v>
          </cell>
          <cell r="D76" t="str">
            <v>und</v>
          </cell>
          <cell r="E76">
            <v>6</v>
          </cell>
          <cell r="G76">
            <v>1</v>
          </cell>
          <cell r="J76">
            <v>6</v>
          </cell>
        </row>
        <row r="77">
          <cell r="B77" t="str">
            <v>** ** ***</v>
          </cell>
          <cell r="C77" t="str">
            <v>Fornecimento e colocaçaõ de caixa sinfonada</v>
          </cell>
          <cell r="D77" t="str">
            <v>Und</v>
          </cell>
          <cell r="E77">
            <v>12</v>
          </cell>
          <cell r="G77">
            <v>1</v>
          </cell>
          <cell r="J77">
            <v>12</v>
          </cell>
        </row>
        <row r="78">
          <cell r="B78" t="str">
            <v>** ** ***</v>
          </cell>
          <cell r="C78" t="str">
            <v>Fornecimento e colocação de caixa  desgarga completa</v>
          </cell>
          <cell r="D78" t="str">
            <v>und</v>
          </cell>
          <cell r="E78">
            <v>75</v>
          </cell>
          <cell r="G78">
            <v>1</v>
          </cell>
          <cell r="J78">
            <v>75</v>
          </cell>
        </row>
        <row r="79">
          <cell r="B79" t="str">
            <v>**.**.***</v>
          </cell>
          <cell r="C79" t="str">
            <v>Fornecimento e montagem de tela de sinalização  laranja h 1,20 fixada  em montates de madeira 3x3 colocada sobre base de concreto 1:4:8 espassada a cada 2 mts</v>
          </cell>
          <cell r="D79" t="str">
            <v>M</v>
          </cell>
          <cell r="E79">
            <v>5.8</v>
          </cell>
          <cell r="G79">
            <v>262.3</v>
          </cell>
          <cell r="J79">
            <v>1521.34</v>
          </cell>
        </row>
        <row r="80">
          <cell r="B80" t="str">
            <v>** ** ***</v>
          </cell>
          <cell r="C80" t="str">
            <v>Fornecimento e assentamento de poste em concreto 300/11 padrão celpe</v>
          </cell>
          <cell r="D80" t="str">
            <v>und</v>
          </cell>
          <cell r="E80">
            <v>416</v>
          </cell>
          <cell r="G80">
            <v>1</v>
          </cell>
          <cell r="J80">
            <v>416</v>
          </cell>
        </row>
        <row r="81">
          <cell r="B81" t="str">
            <v>** ** ***</v>
          </cell>
          <cell r="C81" t="str">
            <v>Aterro do caixão com areia inclusive transporte e compactação ( area academia 308,21x 0,20) =m³</v>
          </cell>
          <cell r="D81" t="str">
            <v>M³</v>
          </cell>
          <cell r="E81">
            <v>28.15</v>
          </cell>
          <cell r="G81">
            <v>61.64</v>
          </cell>
          <cell r="J81">
            <v>1735.1659999999999</v>
          </cell>
        </row>
        <row r="82">
          <cell r="B82" t="str">
            <v>** ** ***</v>
          </cell>
          <cell r="C82" t="str">
            <v>limpeza final da obra</v>
          </cell>
          <cell r="D82" t="str">
            <v>M²</v>
          </cell>
          <cell r="E82">
            <v>0.91</v>
          </cell>
          <cell r="G82">
            <v>2576.6999999999998</v>
          </cell>
          <cell r="J82">
            <v>2344.797</v>
          </cell>
        </row>
        <row r="84">
          <cell r="A84" t="str">
            <v>TOTAL DESTA MEDIÇÃO</v>
          </cell>
          <cell r="K84">
            <v>30685.630499999992</v>
          </cell>
        </row>
        <row r="85">
          <cell r="A85" t="str">
            <v>BDI 25%</v>
          </cell>
          <cell r="K85">
            <v>7671.407624999998</v>
          </cell>
        </row>
        <row r="86">
          <cell r="A86" t="str">
            <v>TOTAL GERAL</v>
          </cell>
          <cell r="K86">
            <v>38357.038124999992</v>
          </cell>
        </row>
        <row r="87">
          <cell r="A87" t="str">
            <v>IMPORTA A PREENTE PLANILHA O VALOR DE 38.357,04 (TRINTA E OITO MIL TREZENTOS E CINQUENTA E SETE REAIS E QUATRO CENTAVOS)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1CBF-B192-4BEB-8280-795B3DEB7368}">
  <sheetPr>
    <pageSetUpPr fitToPage="1"/>
  </sheetPr>
  <dimension ref="A1:J34"/>
  <sheetViews>
    <sheetView showOutlineSymbols="0" showWhiteSpace="0" workbookViewId="0">
      <selection activeCell="D13" sqref="D13"/>
    </sheetView>
  </sheetViews>
  <sheetFormatPr defaultRowHeight="13.8"/>
  <cols>
    <col min="1" max="1" width="5.77734375" style="166" bestFit="1" customWidth="1"/>
    <col min="2" max="2" width="9.109375" style="166" bestFit="1" customWidth="1"/>
    <col min="3" max="3" width="8.77734375" style="166" bestFit="1" customWidth="1"/>
    <col min="4" max="4" width="66.6640625" style="166" bestFit="1" customWidth="1"/>
    <col min="5" max="5" width="7.21875" style="166" customWidth="1"/>
    <col min="6" max="6" width="8.109375" style="166" bestFit="1" customWidth="1"/>
    <col min="7" max="7" width="16.44140625" style="166" customWidth="1"/>
    <col min="8" max="8" width="16.77734375" style="166" customWidth="1"/>
    <col min="9" max="9" width="15" style="166" customWidth="1"/>
    <col min="10" max="10" width="15.5546875" style="166" bestFit="1" customWidth="1"/>
    <col min="11" max="16384" width="8.88671875" style="166"/>
  </cols>
  <sheetData>
    <row r="1" spans="1:10" ht="24" customHeight="1">
      <c r="A1" s="200"/>
      <c r="B1" s="201"/>
      <c r="C1" s="202"/>
      <c r="D1" s="358" t="s">
        <v>353</v>
      </c>
      <c r="E1" s="358"/>
      <c r="F1" s="358"/>
      <c r="G1" s="358"/>
      <c r="H1" s="358"/>
      <c r="I1" s="358"/>
      <c r="J1" s="358"/>
    </row>
    <row r="2" spans="1:10" ht="15.6" customHeight="1">
      <c r="A2" s="186"/>
      <c r="B2" s="187"/>
      <c r="C2" s="188"/>
      <c r="D2" s="196" t="s">
        <v>25</v>
      </c>
      <c r="E2" s="197" t="s">
        <v>26</v>
      </c>
      <c r="F2" s="185"/>
      <c r="G2" s="185"/>
      <c r="H2" s="183"/>
      <c r="I2" s="192" t="s">
        <v>28</v>
      </c>
      <c r="J2" s="194">
        <v>0.26519999999999999</v>
      </c>
    </row>
    <row r="3" spans="1:10" ht="15.6" customHeight="1">
      <c r="A3" s="186"/>
      <c r="B3" s="187"/>
      <c r="C3" s="188"/>
      <c r="D3" s="196" t="s">
        <v>27</v>
      </c>
      <c r="E3" s="197" t="s">
        <v>322</v>
      </c>
      <c r="F3" s="185"/>
      <c r="G3" s="185"/>
      <c r="H3" s="184"/>
      <c r="I3" s="192" t="s">
        <v>29</v>
      </c>
      <c r="J3" s="195">
        <v>45433</v>
      </c>
    </row>
    <row r="4" spans="1:10">
      <c r="A4" s="189"/>
      <c r="B4" s="190"/>
      <c r="C4" s="191"/>
      <c r="D4" s="198" t="s">
        <v>31</v>
      </c>
      <c r="E4" s="197" t="s">
        <v>321</v>
      </c>
      <c r="F4" s="192"/>
      <c r="G4" s="192"/>
      <c r="H4" s="193"/>
      <c r="I4" s="192" t="s">
        <v>30</v>
      </c>
      <c r="J4" s="199">
        <f>I33</f>
        <v>700092.23419999995</v>
      </c>
    </row>
    <row r="5" spans="1:10" ht="27.6">
      <c r="A5" s="246" t="s">
        <v>0</v>
      </c>
      <c r="B5" s="247" t="s">
        <v>15</v>
      </c>
      <c r="C5" s="247" t="s">
        <v>16</v>
      </c>
      <c r="D5" s="247" t="s">
        <v>9</v>
      </c>
      <c r="E5" s="247" t="s">
        <v>18</v>
      </c>
      <c r="F5" s="248" t="s">
        <v>19</v>
      </c>
      <c r="G5" s="249" t="s">
        <v>103</v>
      </c>
      <c r="H5" s="249" t="s">
        <v>20</v>
      </c>
      <c r="I5" s="249" t="s">
        <v>325</v>
      </c>
      <c r="J5" s="250" t="s">
        <v>324</v>
      </c>
    </row>
    <row r="6" spans="1:10">
      <c r="A6" s="354" t="s">
        <v>247</v>
      </c>
      <c r="B6" s="354"/>
      <c r="C6" s="354"/>
      <c r="D6" s="354" t="s">
        <v>248</v>
      </c>
      <c r="E6" s="354"/>
      <c r="F6" s="355"/>
      <c r="G6" s="354"/>
      <c r="H6" s="354"/>
      <c r="I6" s="356">
        <f>SUM(I7:I9)</f>
        <v>27491.328000000001</v>
      </c>
      <c r="J6" s="357">
        <v>3.9268143232224079E-2</v>
      </c>
    </row>
    <row r="7" spans="1:10" ht="26.4">
      <c r="A7" s="177" t="s">
        <v>249</v>
      </c>
      <c r="B7" s="178" t="s">
        <v>250</v>
      </c>
      <c r="C7" s="177" t="s">
        <v>14</v>
      </c>
      <c r="D7" s="177" t="s">
        <v>251</v>
      </c>
      <c r="E7" s="179" t="s">
        <v>3</v>
      </c>
      <c r="F7" s="178">
        <v>6</v>
      </c>
      <c r="G7" s="180">
        <v>305.97000000000003</v>
      </c>
      <c r="H7" s="180">
        <v>387.11</v>
      </c>
      <c r="I7" s="180">
        <f>H7*F7</f>
        <v>2322.66</v>
      </c>
      <c r="J7" s="181">
        <v>3.3176488273301383E-3</v>
      </c>
    </row>
    <row r="8" spans="1:10" ht="26.4">
      <c r="A8" s="177" t="s">
        <v>252</v>
      </c>
      <c r="B8" s="178" t="s">
        <v>253</v>
      </c>
      <c r="C8" s="177" t="s">
        <v>14</v>
      </c>
      <c r="D8" s="177" t="s">
        <v>106</v>
      </c>
      <c r="E8" s="179" t="s">
        <v>3</v>
      </c>
      <c r="F8" s="178">
        <v>13.2</v>
      </c>
      <c r="G8" s="180">
        <v>738.3</v>
      </c>
      <c r="H8" s="180">
        <v>934.09</v>
      </c>
      <c r="I8" s="180">
        <f t="shared" ref="I8:I32" si="0">H8*F8</f>
        <v>12329.987999999999</v>
      </c>
      <c r="J8" s="181">
        <v>1.7611937902234531E-2</v>
      </c>
    </row>
    <row r="9" spans="1:10" ht="31.8" customHeight="1">
      <c r="A9" s="177" t="s">
        <v>254</v>
      </c>
      <c r="B9" s="178" t="s">
        <v>255</v>
      </c>
      <c r="C9" s="177" t="s">
        <v>14</v>
      </c>
      <c r="D9" s="177" t="s">
        <v>256</v>
      </c>
      <c r="E9" s="179" t="s">
        <v>32</v>
      </c>
      <c r="F9" s="178">
        <v>171</v>
      </c>
      <c r="G9" s="180">
        <v>59.35</v>
      </c>
      <c r="H9" s="180">
        <v>75.08</v>
      </c>
      <c r="I9" s="180">
        <f t="shared" si="0"/>
        <v>12838.68</v>
      </c>
      <c r="J9" s="181">
        <v>1.8338556502659406E-2</v>
      </c>
    </row>
    <row r="10" spans="1:10">
      <c r="A10" s="354" t="s">
        <v>257</v>
      </c>
      <c r="B10" s="354"/>
      <c r="C10" s="354"/>
      <c r="D10" s="354" t="s">
        <v>258</v>
      </c>
      <c r="E10" s="354"/>
      <c r="F10" s="355"/>
      <c r="G10" s="354"/>
      <c r="H10" s="354"/>
      <c r="I10" s="356">
        <f>SUM(I11:I18)</f>
        <v>194316.70739999998</v>
      </c>
      <c r="J10" s="357">
        <v>0.27755872091015216</v>
      </c>
    </row>
    <row r="11" spans="1:10" ht="25.95" customHeight="1">
      <c r="A11" s="177" t="s">
        <v>259</v>
      </c>
      <c r="B11" s="178" t="s">
        <v>260</v>
      </c>
      <c r="C11" s="177" t="s">
        <v>14</v>
      </c>
      <c r="D11" s="177" t="s">
        <v>261</v>
      </c>
      <c r="E11" s="179" t="s">
        <v>3</v>
      </c>
      <c r="F11" s="178">
        <v>640</v>
      </c>
      <c r="G11" s="180">
        <v>3.86</v>
      </c>
      <c r="H11" s="180">
        <v>4.88</v>
      </c>
      <c r="I11" s="180">
        <f t="shared" si="0"/>
        <v>3123.2</v>
      </c>
      <c r="J11" s="181">
        <v>4.4611268190426013E-3</v>
      </c>
    </row>
    <row r="12" spans="1:10" ht="56.4" customHeight="1">
      <c r="A12" s="177" t="s">
        <v>262</v>
      </c>
      <c r="B12" s="178" t="s">
        <v>263</v>
      </c>
      <c r="C12" s="177" t="s">
        <v>14</v>
      </c>
      <c r="D12" s="177" t="s">
        <v>264</v>
      </c>
      <c r="E12" s="179" t="s">
        <v>11</v>
      </c>
      <c r="F12" s="178">
        <v>321.52</v>
      </c>
      <c r="G12" s="180">
        <v>12.69</v>
      </c>
      <c r="H12" s="180">
        <v>16.05</v>
      </c>
      <c r="I12" s="180">
        <f t="shared" si="0"/>
        <v>5160.3959999999997</v>
      </c>
      <c r="J12" s="181">
        <v>7.3710150569029353E-3</v>
      </c>
    </row>
    <row r="13" spans="1:10" ht="25.95" customHeight="1">
      <c r="A13" s="177" t="s">
        <v>265</v>
      </c>
      <c r="B13" s="178" t="s">
        <v>266</v>
      </c>
      <c r="C13" s="177" t="s">
        <v>14</v>
      </c>
      <c r="D13" s="177" t="s">
        <v>267</v>
      </c>
      <c r="E13" s="179" t="s">
        <v>11</v>
      </c>
      <c r="F13" s="178">
        <v>182.12</v>
      </c>
      <c r="G13" s="180">
        <v>23.08</v>
      </c>
      <c r="H13" s="180">
        <v>29.2</v>
      </c>
      <c r="I13" s="180">
        <f t="shared" si="0"/>
        <v>5317.9040000000005</v>
      </c>
      <c r="J13" s="181">
        <v>7.59599971535177E-3</v>
      </c>
    </row>
    <row r="14" spans="1:10">
      <c r="A14" s="177" t="s">
        <v>268</v>
      </c>
      <c r="B14" s="178" t="s">
        <v>269</v>
      </c>
      <c r="C14" s="177" t="s">
        <v>14</v>
      </c>
      <c r="D14" s="177" t="s">
        <v>109</v>
      </c>
      <c r="E14" s="179" t="s">
        <v>11</v>
      </c>
      <c r="F14" s="178">
        <v>181.22</v>
      </c>
      <c r="G14" s="180">
        <v>1.39</v>
      </c>
      <c r="H14" s="180">
        <v>1.75</v>
      </c>
      <c r="I14" s="180">
        <f t="shared" si="0"/>
        <v>317.13499999999999</v>
      </c>
      <c r="J14" s="181">
        <v>4.5298320572585173E-4</v>
      </c>
    </row>
    <row r="15" spans="1:10" ht="46.2" customHeight="1">
      <c r="A15" s="177" t="s">
        <v>270</v>
      </c>
      <c r="B15" s="178" t="s">
        <v>271</v>
      </c>
      <c r="C15" s="177" t="s">
        <v>14</v>
      </c>
      <c r="D15" s="177" t="s">
        <v>272</v>
      </c>
      <c r="E15" s="179" t="s">
        <v>11</v>
      </c>
      <c r="F15" s="178">
        <v>160</v>
      </c>
      <c r="G15" s="180">
        <v>105.96</v>
      </c>
      <c r="H15" s="180">
        <v>134.06</v>
      </c>
      <c r="I15" s="180">
        <f t="shared" si="0"/>
        <v>21449.599999999999</v>
      </c>
      <c r="J15" s="181">
        <v>3.0638251094305895E-2</v>
      </c>
    </row>
    <row r="16" spans="1:10" ht="25.95" customHeight="1">
      <c r="A16" s="177" t="s">
        <v>273</v>
      </c>
      <c r="B16" s="178" t="s">
        <v>274</v>
      </c>
      <c r="C16" s="177" t="s">
        <v>14</v>
      </c>
      <c r="D16" s="177" t="s">
        <v>108</v>
      </c>
      <c r="E16" s="179" t="s">
        <v>3</v>
      </c>
      <c r="F16" s="178">
        <v>116.4</v>
      </c>
      <c r="G16" s="180">
        <v>5.3</v>
      </c>
      <c r="H16" s="180">
        <v>6.7</v>
      </c>
      <c r="I16" s="180">
        <f t="shared" si="0"/>
        <v>779.88000000000011</v>
      </c>
      <c r="J16" s="181">
        <v>1.1139675920962295E-3</v>
      </c>
    </row>
    <row r="17" spans="1:10" ht="39" customHeight="1">
      <c r="A17" s="177" t="s">
        <v>275</v>
      </c>
      <c r="B17" s="178" t="s">
        <v>276</v>
      </c>
      <c r="C17" s="177" t="s">
        <v>14</v>
      </c>
      <c r="D17" s="177" t="s">
        <v>277</v>
      </c>
      <c r="E17" s="179" t="s">
        <v>11</v>
      </c>
      <c r="F17" s="178">
        <v>256</v>
      </c>
      <c r="G17" s="180">
        <v>469.78</v>
      </c>
      <c r="H17" s="180">
        <v>594.36</v>
      </c>
      <c r="I17" s="180">
        <f t="shared" si="0"/>
        <v>152156.16</v>
      </c>
      <c r="J17" s="181">
        <v>0.21733732263657052</v>
      </c>
    </row>
    <row r="18" spans="1:10" ht="25.95" customHeight="1">
      <c r="A18" s="177" t="s">
        <v>278</v>
      </c>
      <c r="B18" s="178" t="s">
        <v>279</v>
      </c>
      <c r="C18" s="177" t="s">
        <v>14</v>
      </c>
      <c r="D18" s="177" t="s">
        <v>280</v>
      </c>
      <c r="E18" s="179" t="s">
        <v>11</v>
      </c>
      <c r="F18" s="178">
        <v>6.98</v>
      </c>
      <c r="G18" s="180">
        <v>680.83</v>
      </c>
      <c r="H18" s="180">
        <v>861.38</v>
      </c>
      <c r="I18" s="180">
        <f t="shared" si="0"/>
        <v>6012.4324000000006</v>
      </c>
      <c r="J18" s="181">
        <v>8.5880547901563478E-3</v>
      </c>
    </row>
    <row r="19" spans="1:10">
      <c r="A19" s="354" t="s">
        <v>281</v>
      </c>
      <c r="B19" s="354"/>
      <c r="C19" s="354"/>
      <c r="D19" s="354" t="s">
        <v>282</v>
      </c>
      <c r="E19" s="354"/>
      <c r="F19" s="355"/>
      <c r="G19" s="354"/>
      <c r="H19" s="354"/>
      <c r="I19" s="356">
        <f>SUM(I20:I28)</f>
        <v>464844.09879999998</v>
      </c>
      <c r="J19" s="357">
        <v>0.66397552105209912</v>
      </c>
    </row>
    <row r="20" spans="1:10" ht="39" customHeight="1">
      <c r="A20" s="177" t="s">
        <v>283</v>
      </c>
      <c r="B20" s="178" t="s">
        <v>284</v>
      </c>
      <c r="C20" s="177" t="s">
        <v>14</v>
      </c>
      <c r="D20" s="177" t="s">
        <v>285</v>
      </c>
      <c r="E20" s="179" t="s">
        <v>3</v>
      </c>
      <c r="F20" s="178">
        <v>432</v>
      </c>
      <c r="G20" s="180">
        <v>159.85</v>
      </c>
      <c r="H20" s="180">
        <v>202.24</v>
      </c>
      <c r="I20" s="180">
        <f t="shared" si="0"/>
        <v>87367.680000000008</v>
      </c>
      <c r="J20" s="181">
        <v>0.12479453777072613</v>
      </c>
    </row>
    <row r="21" spans="1:10" ht="39" customHeight="1">
      <c r="A21" s="177" t="s">
        <v>286</v>
      </c>
      <c r="B21" s="178" t="s">
        <v>287</v>
      </c>
      <c r="C21" s="177" t="s">
        <v>14</v>
      </c>
      <c r="D21" s="177" t="s">
        <v>288</v>
      </c>
      <c r="E21" s="179" t="s">
        <v>289</v>
      </c>
      <c r="F21" s="178">
        <v>1473.92</v>
      </c>
      <c r="G21" s="180">
        <v>14.14</v>
      </c>
      <c r="H21" s="180">
        <v>17.88</v>
      </c>
      <c r="I21" s="180">
        <f t="shared" si="0"/>
        <v>26353.689600000002</v>
      </c>
      <c r="J21" s="181">
        <v>3.7643157219667843E-2</v>
      </c>
    </row>
    <row r="22" spans="1:10" ht="39" customHeight="1">
      <c r="A22" s="177" t="s">
        <v>290</v>
      </c>
      <c r="B22" s="178" t="s">
        <v>291</v>
      </c>
      <c r="C22" s="177" t="s">
        <v>14</v>
      </c>
      <c r="D22" s="177" t="s">
        <v>292</v>
      </c>
      <c r="E22" s="179" t="s">
        <v>289</v>
      </c>
      <c r="F22" s="178">
        <v>987.2</v>
      </c>
      <c r="G22" s="180">
        <v>12.29</v>
      </c>
      <c r="H22" s="180">
        <v>15.54</v>
      </c>
      <c r="I22" s="180">
        <f t="shared" si="0"/>
        <v>15341.088</v>
      </c>
      <c r="J22" s="181">
        <v>2.1912942949884114E-2</v>
      </c>
    </row>
    <row r="23" spans="1:10" ht="26.4">
      <c r="A23" s="177" t="s">
        <v>293</v>
      </c>
      <c r="B23" s="178" t="s">
        <v>294</v>
      </c>
      <c r="C23" s="177" t="s">
        <v>14</v>
      </c>
      <c r="D23" s="177" t="s">
        <v>295</v>
      </c>
      <c r="E23" s="179" t="s">
        <v>289</v>
      </c>
      <c r="F23" s="178">
        <v>705.6</v>
      </c>
      <c r="G23" s="180">
        <v>13.7</v>
      </c>
      <c r="H23" s="180">
        <v>17.329999999999998</v>
      </c>
      <c r="I23" s="180">
        <f t="shared" si="0"/>
        <v>12228.047999999999</v>
      </c>
      <c r="J23" s="181">
        <v>1.7466328505483377E-2</v>
      </c>
    </row>
    <row r="24" spans="1:10" ht="26.4">
      <c r="A24" s="177" t="s">
        <v>296</v>
      </c>
      <c r="B24" s="178" t="s">
        <v>297</v>
      </c>
      <c r="C24" s="177" t="s">
        <v>14</v>
      </c>
      <c r="D24" s="177" t="s">
        <v>298</v>
      </c>
      <c r="E24" s="179" t="s">
        <v>289</v>
      </c>
      <c r="F24" s="178">
        <v>6051.54</v>
      </c>
      <c r="G24" s="180">
        <v>11.92</v>
      </c>
      <c r="H24" s="180">
        <v>15.08</v>
      </c>
      <c r="I24" s="180">
        <f t="shared" si="0"/>
        <v>91257.223199999993</v>
      </c>
      <c r="J24" s="181">
        <v>0.13035029187156469</v>
      </c>
    </row>
    <row r="25" spans="1:10" ht="39" customHeight="1">
      <c r="A25" s="177" t="s">
        <v>299</v>
      </c>
      <c r="B25" s="178" t="s">
        <v>300</v>
      </c>
      <c r="C25" s="177" t="s">
        <v>14</v>
      </c>
      <c r="D25" s="177" t="s">
        <v>301</v>
      </c>
      <c r="E25" s="179" t="s">
        <v>11</v>
      </c>
      <c r="F25" s="178">
        <v>256</v>
      </c>
      <c r="G25" s="180">
        <v>652.27</v>
      </c>
      <c r="H25" s="180">
        <v>825.25</v>
      </c>
      <c r="I25" s="180">
        <f t="shared" si="0"/>
        <v>211264</v>
      </c>
      <c r="J25" s="181">
        <v>0.30176597601761529</v>
      </c>
    </row>
    <row r="26" spans="1:10" ht="25.95" customHeight="1">
      <c r="A26" s="177" t="s">
        <v>302</v>
      </c>
      <c r="B26" s="178" t="s">
        <v>303</v>
      </c>
      <c r="C26" s="177" t="s">
        <v>304</v>
      </c>
      <c r="D26" s="177" t="s">
        <v>305</v>
      </c>
      <c r="E26" s="179" t="s">
        <v>122</v>
      </c>
      <c r="F26" s="178">
        <v>80</v>
      </c>
      <c r="G26" s="180">
        <v>82.12</v>
      </c>
      <c r="H26" s="180">
        <v>103.89</v>
      </c>
      <c r="I26" s="180">
        <f t="shared" si="0"/>
        <v>8311.2000000000007</v>
      </c>
      <c r="J26" s="181">
        <v>1.187157953971147E-2</v>
      </c>
    </row>
    <row r="27" spans="1:10" ht="52.05" customHeight="1">
      <c r="A27" s="177" t="s">
        <v>306</v>
      </c>
      <c r="B27" s="178" t="s">
        <v>307</v>
      </c>
      <c r="C27" s="177" t="s">
        <v>14</v>
      </c>
      <c r="D27" s="177" t="s">
        <v>308</v>
      </c>
      <c r="E27" s="179" t="s">
        <v>32</v>
      </c>
      <c r="F27" s="178">
        <v>21</v>
      </c>
      <c r="G27" s="180">
        <v>461.37</v>
      </c>
      <c r="H27" s="180">
        <v>583.72</v>
      </c>
      <c r="I27" s="180">
        <f t="shared" si="0"/>
        <v>12258.12</v>
      </c>
      <c r="J27" s="181">
        <v>1.7509294276076615E-2</v>
      </c>
    </row>
    <row r="28" spans="1:10">
      <c r="A28" s="177" t="s">
        <v>309</v>
      </c>
      <c r="B28" s="178" t="s">
        <v>310</v>
      </c>
      <c r="C28" s="177" t="s">
        <v>193</v>
      </c>
      <c r="D28" s="177" t="s">
        <v>311</v>
      </c>
      <c r="E28" s="179" t="s">
        <v>32</v>
      </c>
      <c r="F28" s="178">
        <v>15</v>
      </c>
      <c r="G28" s="180">
        <v>24.4</v>
      </c>
      <c r="H28" s="180">
        <v>30.87</v>
      </c>
      <c r="I28" s="180">
        <f t="shared" si="0"/>
        <v>463.05</v>
      </c>
      <c r="J28" s="181">
        <v>6.6141290136964538E-4</v>
      </c>
    </row>
    <row r="29" spans="1:10">
      <c r="A29" s="354" t="s">
        <v>312</v>
      </c>
      <c r="B29" s="354"/>
      <c r="C29" s="354"/>
      <c r="D29" s="354" t="s">
        <v>313</v>
      </c>
      <c r="E29" s="354"/>
      <c r="F29" s="355"/>
      <c r="G29" s="354"/>
      <c r="H29" s="354"/>
      <c r="I29" s="356">
        <f>SUM(I30:I32)</f>
        <v>13440.1</v>
      </c>
      <c r="J29" s="357">
        <v>1.9197614805524611E-2</v>
      </c>
    </row>
    <row r="30" spans="1:10">
      <c r="A30" s="177" t="s">
        <v>314</v>
      </c>
      <c r="B30" s="178" t="s">
        <v>315</v>
      </c>
      <c r="C30" s="177" t="s">
        <v>14</v>
      </c>
      <c r="D30" s="177" t="s">
        <v>316</v>
      </c>
      <c r="E30" s="179" t="s">
        <v>3</v>
      </c>
      <c r="F30" s="178">
        <v>400</v>
      </c>
      <c r="G30" s="180">
        <v>2.99</v>
      </c>
      <c r="H30" s="180">
        <v>3.78</v>
      </c>
      <c r="I30" s="180">
        <f t="shared" si="0"/>
        <v>1512</v>
      </c>
      <c r="J30" s="181">
        <v>2.159715596309046E-3</v>
      </c>
    </row>
    <row r="31" spans="1:10" ht="52.05" customHeight="1">
      <c r="A31" s="177" t="s">
        <v>317</v>
      </c>
      <c r="B31" s="178" t="s">
        <v>318</v>
      </c>
      <c r="C31" s="177" t="s">
        <v>14</v>
      </c>
      <c r="D31" s="177" t="s">
        <v>148</v>
      </c>
      <c r="E31" s="179" t="s">
        <v>32</v>
      </c>
      <c r="F31" s="178">
        <v>200</v>
      </c>
      <c r="G31" s="180">
        <v>36.68</v>
      </c>
      <c r="H31" s="180">
        <v>46.4</v>
      </c>
      <c r="I31" s="180">
        <f t="shared" si="0"/>
        <v>9280</v>
      </c>
      <c r="J31" s="181">
        <v>1.3255397310679859E-2</v>
      </c>
    </row>
    <row r="32" spans="1:10" ht="25.95" customHeight="1">
      <c r="A32" s="177" t="s">
        <v>319</v>
      </c>
      <c r="B32" s="178" t="s">
        <v>320</v>
      </c>
      <c r="C32" s="177" t="s">
        <v>14</v>
      </c>
      <c r="D32" s="177" t="s">
        <v>113</v>
      </c>
      <c r="E32" s="179" t="s">
        <v>32</v>
      </c>
      <c r="F32" s="178">
        <v>210</v>
      </c>
      <c r="G32" s="180">
        <v>9.9700000000000006</v>
      </c>
      <c r="H32" s="180">
        <v>12.61</v>
      </c>
      <c r="I32" s="180">
        <f t="shared" si="0"/>
        <v>2648.1</v>
      </c>
      <c r="J32" s="181">
        <v>3.7825018985357044E-3</v>
      </c>
    </row>
    <row r="33" spans="1:10">
      <c r="A33" s="251"/>
      <c r="B33" s="251"/>
      <c r="C33" s="251"/>
      <c r="D33" s="251"/>
      <c r="E33" s="251"/>
      <c r="F33" s="251"/>
      <c r="G33" s="251"/>
      <c r="H33" s="251"/>
      <c r="I33" s="252">
        <f>I29+I19+I10+I6</f>
        <v>700092.23419999995</v>
      </c>
      <c r="J33" s="251"/>
    </row>
    <row r="34" spans="1:10">
      <c r="A34" s="253" t="s">
        <v>326</v>
      </c>
      <c r="B34" s="253"/>
      <c r="C34" s="253"/>
      <c r="D34" s="253"/>
      <c r="E34" s="253"/>
      <c r="F34" s="253"/>
      <c r="G34" s="253"/>
      <c r="H34" s="253"/>
      <c r="I34" s="253"/>
      <c r="J34" s="253"/>
    </row>
  </sheetData>
  <mergeCells count="3">
    <mergeCell ref="A34:J34"/>
    <mergeCell ref="A1:C4"/>
    <mergeCell ref="D1:J1"/>
  </mergeCells>
  <conditionalFormatting sqref="G5:I5">
    <cfRule type="cellIs" dxfId="2" priority="1" stopIfTrue="1" operator="equal">
      <formula>0</formula>
    </cfRule>
  </conditionalFormatting>
  <pageMargins left="0.51181102362204722" right="0.51181102362204722" top="0.98425196850393704" bottom="0.98425196850393704" header="0.51181102362204722" footer="0.51181102362204722"/>
  <pageSetup paperSize="9" scale="55" fitToHeight="0" orientation="portrait" r:id="rId1"/>
  <headerFooter>
    <oddHeader xml:space="preserve">&amp;L </oddHeader>
    <oddFooter xml:space="preserve">&amp;L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workbookViewId="0">
      <selection activeCell="H14" sqref="H14"/>
    </sheetView>
  </sheetViews>
  <sheetFormatPr defaultRowHeight="13.2"/>
  <cols>
    <col min="1" max="1" width="5.77734375" bestFit="1" customWidth="1"/>
    <col min="2" max="2" width="8.6640625" hidden="1" customWidth="1"/>
    <col min="3" max="3" width="8.5546875" hidden="1" customWidth="1"/>
    <col min="4" max="4" width="60.77734375" customWidth="1"/>
    <col min="5" max="5" width="6.77734375" style="22" customWidth="1"/>
    <col min="6" max="6" width="7.5546875" style="22" customWidth="1"/>
    <col min="7" max="7" width="8.88671875" style="63" bestFit="1" customWidth="1"/>
    <col min="8" max="8" width="7.21875" style="22" bestFit="1" customWidth="1"/>
    <col min="9" max="9" width="9.88671875" style="22" customWidth="1"/>
    <col min="10" max="10" width="10.109375" style="22" bestFit="1" customWidth="1"/>
    <col min="11" max="11" width="6.5546875" style="22" bestFit="1" customWidth="1"/>
    <col min="12" max="12" width="10.109375" style="22" bestFit="1" customWidth="1"/>
  </cols>
  <sheetData>
    <row r="1" spans="1:12">
      <c r="A1" s="259"/>
      <c r="B1" s="260"/>
      <c r="C1" s="261"/>
      <c r="D1" s="262" t="s">
        <v>353</v>
      </c>
      <c r="E1" s="262"/>
      <c r="F1" s="262"/>
      <c r="G1" s="262"/>
      <c r="H1" s="262"/>
      <c r="I1" s="262"/>
      <c r="J1" s="262"/>
      <c r="K1" s="263"/>
      <c r="L1" s="264"/>
    </row>
    <row r="2" spans="1:12">
      <c r="A2" s="265"/>
      <c r="B2" s="266"/>
      <c r="C2" s="267"/>
      <c r="D2" s="268" t="s">
        <v>25</v>
      </c>
      <c r="E2" s="197" t="s">
        <v>26</v>
      </c>
      <c r="F2" s="192"/>
      <c r="G2" s="192"/>
      <c r="H2" s="194"/>
      <c r="I2" s="192" t="s">
        <v>28</v>
      </c>
      <c r="J2" s="194">
        <v>0.26519999999999999</v>
      </c>
      <c r="K2" s="269"/>
      <c r="L2" s="270"/>
    </row>
    <row r="3" spans="1:12">
      <c r="A3" s="265"/>
      <c r="B3" s="266"/>
      <c r="C3" s="267"/>
      <c r="D3" s="268" t="s">
        <v>27</v>
      </c>
      <c r="E3" s="197" t="s">
        <v>322</v>
      </c>
      <c r="F3" s="192"/>
      <c r="G3" s="192"/>
      <c r="H3" s="195"/>
      <c r="I3" s="192" t="s">
        <v>29</v>
      </c>
      <c r="J3" s="195">
        <v>45433</v>
      </c>
      <c r="K3" s="269"/>
      <c r="L3" s="270"/>
    </row>
    <row r="4" spans="1:12" ht="13.8" thickBot="1">
      <c r="A4" s="271"/>
      <c r="B4" s="272"/>
      <c r="C4" s="273"/>
      <c r="D4" s="274" t="s">
        <v>31</v>
      </c>
      <c r="E4" s="197" t="s">
        <v>321</v>
      </c>
      <c r="F4" s="192"/>
      <c r="G4" s="192"/>
      <c r="H4" s="193"/>
      <c r="I4" s="192" t="s">
        <v>30</v>
      </c>
      <c r="J4" s="199"/>
      <c r="K4" s="275"/>
      <c r="L4" s="276"/>
    </row>
    <row r="5" spans="1:12" ht="13.8" thickBot="1">
      <c r="A5" s="277" t="s">
        <v>166</v>
      </c>
      <c r="B5" s="278"/>
      <c r="C5" s="278"/>
      <c r="D5" s="278"/>
      <c r="E5" s="278"/>
      <c r="F5" s="278"/>
      <c r="G5" s="278"/>
      <c r="H5" s="278"/>
      <c r="I5" s="278"/>
      <c r="J5" s="278"/>
      <c r="K5" s="279"/>
      <c r="L5" s="280"/>
    </row>
    <row r="6" spans="1:12" ht="13.8" thickBot="1">
      <c r="A6" s="281" t="s">
        <v>0</v>
      </c>
      <c r="B6" s="282" t="s">
        <v>15</v>
      </c>
      <c r="C6" s="282" t="s">
        <v>16</v>
      </c>
      <c r="D6" s="282" t="s">
        <v>9</v>
      </c>
      <c r="E6" s="283" t="s">
        <v>18</v>
      </c>
      <c r="F6" s="284" t="s">
        <v>19</v>
      </c>
      <c r="G6" s="285" t="s">
        <v>141</v>
      </c>
      <c r="H6" s="286" t="s">
        <v>142</v>
      </c>
      <c r="I6" s="286" t="s">
        <v>149</v>
      </c>
      <c r="J6" s="286" t="s">
        <v>172</v>
      </c>
      <c r="K6" s="286" t="s">
        <v>143</v>
      </c>
      <c r="L6" s="287" t="s">
        <v>124</v>
      </c>
    </row>
    <row r="7" spans="1:12">
      <c r="A7" s="288" t="s">
        <v>21</v>
      </c>
      <c r="B7" s="289"/>
      <c r="C7" s="289"/>
      <c r="D7" s="290" t="s">
        <v>10</v>
      </c>
      <c r="E7" s="288"/>
      <c r="F7" s="291"/>
      <c r="G7" s="64"/>
      <c r="H7" s="27"/>
      <c r="I7" s="27"/>
      <c r="J7" s="27"/>
      <c r="K7" s="27"/>
      <c r="L7" s="27"/>
    </row>
    <row r="8" spans="1:12" ht="26.4">
      <c r="A8" s="23" t="s">
        <v>4</v>
      </c>
      <c r="B8" s="23">
        <v>4813</v>
      </c>
      <c r="C8" s="292" t="s">
        <v>14</v>
      </c>
      <c r="D8" s="293" t="s">
        <v>107</v>
      </c>
      <c r="E8" s="294" t="s">
        <v>3</v>
      </c>
      <c r="F8" s="295"/>
      <c r="G8" s="65"/>
      <c r="H8" s="295"/>
      <c r="I8" s="295"/>
      <c r="J8" s="295"/>
      <c r="K8" s="295"/>
      <c r="L8" s="295">
        <f>SUM(L9)</f>
        <v>6</v>
      </c>
    </row>
    <row r="9" spans="1:12" s="31" customFormat="1">
      <c r="A9" s="30"/>
      <c r="B9" s="30"/>
      <c r="C9" s="296"/>
      <c r="D9" s="29" t="s">
        <v>150</v>
      </c>
      <c r="E9" s="44"/>
      <c r="F9" s="36">
        <v>1</v>
      </c>
      <c r="G9" s="57">
        <v>3</v>
      </c>
      <c r="H9" s="36">
        <v>2</v>
      </c>
      <c r="I9" s="36"/>
      <c r="J9" s="36"/>
      <c r="K9" s="36"/>
      <c r="L9" s="36">
        <f>PRODUCT(G9:K9)</f>
        <v>6</v>
      </c>
    </row>
    <row r="10" spans="1:12">
      <c r="A10" s="30"/>
      <c r="B10" s="30"/>
      <c r="C10" s="296"/>
      <c r="D10" s="29"/>
      <c r="E10" s="44"/>
      <c r="F10" s="36"/>
      <c r="G10" s="57"/>
      <c r="H10" s="36"/>
      <c r="I10" s="36"/>
      <c r="J10" s="36"/>
      <c r="K10" s="36"/>
      <c r="L10" s="36"/>
    </row>
    <row r="11" spans="1:12" ht="39.6">
      <c r="A11" s="23" t="s">
        <v>5</v>
      </c>
      <c r="B11" s="297">
        <v>93584</v>
      </c>
      <c r="C11" s="292" t="s">
        <v>14</v>
      </c>
      <c r="D11" s="293" t="s">
        <v>106</v>
      </c>
      <c r="E11" s="294" t="s">
        <v>2</v>
      </c>
      <c r="F11" s="295"/>
      <c r="G11" s="65"/>
      <c r="H11" s="295"/>
      <c r="I11" s="295"/>
      <c r="J11" s="295"/>
      <c r="K11" s="295"/>
      <c r="L11" s="295">
        <f>SUM(L12)</f>
        <v>13.200000000000001</v>
      </c>
    </row>
    <row r="12" spans="1:12" s="31" customFormat="1">
      <c r="A12" s="30"/>
      <c r="B12" s="298"/>
      <c r="C12" s="296"/>
      <c r="D12" s="45" t="s">
        <v>151</v>
      </c>
      <c r="E12" s="46"/>
      <c r="F12" s="36">
        <v>2.2000000000000002</v>
      </c>
      <c r="G12" s="57">
        <v>6</v>
      </c>
      <c r="H12" s="36"/>
      <c r="I12" s="36"/>
      <c r="J12" s="36"/>
      <c r="K12" s="36"/>
      <c r="L12" s="36">
        <f>PRODUCT(F12:K12)</f>
        <v>13.200000000000001</v>
      </c>
    </row>
    <row r="13" spans="1:12">
      <c r="A13" s="30"/>
      <c r="B13" s="298"/>
      <c r="C13" s="296"/>
      <c r="D13" s="45"/>
      <c r="E13" s="46"/>
      <c r="F13" s="36"/>
      <c r="G13" s="57"/>
      <c r="H13" s="36"/>
      <c r="I13" s="36"/>
      <c r="J13" s="36"/>
      <c r="K13" s="36"/>
      <c r="L13" s="36"/>
    </row>
    <row r="14" spans="1:12" ht="39.6">
      <c r="A14" s="23" t="s">
        <v>12</v>
      </c>
      <c r="B14" s="23">
        <v>99059</v>
      </c>
      <c r="C14" s="34" t="s">
        <v>14</v>
      </c>
      <c r="D14" s="299" t="s">
        <v>105</v>
      </c>
      <c r="E14" s="300" t="s">
        <v>1</v>
      </c>
      <c r="F14" s="301"/>
      <c r="G14" s="65"/>
      <c r="H14" s="295"/>
      <c r="I14" s="295"/>
      <c r="J14" s="295"/>
      <c r="K14" s="295"/>
      <c r="L14" s="295">
        <f>SUM(L15:L18)</f>
        <v>171</v>
      </c>
    </row>
    <row r="15" spans="1:12" s="31" customFormat="1">
      <c r="A15" s="30"/>
      <c r="B15" s="47"/>
      <c r="C15" s="302"/>
      <c r="D15" s="33" t="s">
        <v>152</v>
      </c>
      <c r="E15" s="39"/>
      <c r="F15" s="30"/>
      <c r="G15" s="59">
        <v>80</v>
      </c>
      <c r="H15" s="36"/>
      <c r="I15" s="36"/>
      <c r="J15" s="36"/>
      <c r="K15" s="36"/>
      <c r="L15" s="36">
        <f>PRODUCT(G15:K15)</f>
        <v>80</v>
      </c>
    </row>
    <row r="16" spans="1:12" s="31" customFormat="1">
      <c r="A16" s="30"/>
      <c r="B16" s="47"/>
      <c r="C16" s="302"/>
      <c r="D16" s="33" t="s">
        <v>153</v>
      </c>
      <c r="E16" s="39"/>
      <c r="F16" s="30"/>
      <c r="G16" s="59">
        <v>80</v>
      </c>
      <c r="H16" s="36"/>
      <c r="I16" s="36"/>
      <c r="J16" s="36"/>
      <c r="K16" s="36"/>
      <c r="L16" s="36">
        <f>PRODUCT(G16:K16)</f>
        <v>80</v>
      </c>
    </row>
    <row r="17" spans="1:12" s="31" customFormat="1">
      <c r="A17" s="30"/>
      <c r="B17" s="47"/>
      <c r="C17" s="302"/>
      <c r="D17" s="33" t="s">
        <v>154</v>
      </c>
      <c r="E17" s="39"/>
      <c r="F17" s="30"/>
      <c r="G17" s="59">
        <v>5.5</v>
      </c>
      <c r="H17" s="36"/>
      <c r="I17" s="36"/>
      <c r="J17" s="36"/>
      <c r="K17" s="36"/>
      <c r="L17" s="36">
        <f>PRODUCT(G17:K17)</f>
        <v>5.5</v>
      </c>
    </row>
    <row r="18" spans="1:12" s="31" customFormat="1">
      <c r="A18" s="30"/>
      <c r="B18" s="47"/>
      <c r="C18" s="302"/>
      <c r="D18" s="33" t="s">
        <v>167</v>
      </c>
      <c r="E18" s="39"/>
      <c r="F18" s="30"/>
      <c r="G18" s="59">
        <v>5.5</v>
      </c>
      <c r="H18" s="36"/>
      <c r="I18" s="36"/>
      <c r="J18" s="36"/>
      <c r="K18" s="36"/>
      <c r="L18" s="36">
        <f>PRODUCT(G18:K18)</f>
        <v>5.5</v>
      </c>
    </row>
    <row r="19" spans="1:12">
      <c r="A19" s="30"/>
      <c r="B19" s="47"/>
      <c r="C19" s="302"/>
      <c r="D19" s="33"/>
      <c r="E19" s="39"/>
      <c r="F19" s="30"/>
      <c r="G19" s="59"/>
      <c r="H19" s="36"/>
      <c r="I19" s="36"/>
      <c r="J19" s="36"/>
      <c r="K19" s="36"/>
      <c r="L19" s="36"/>
    </row>
    <row r="20" spans="1:12">
      <c r="A20" s="303" t="s">
        <v>22</v>
      </c>
      <c r="B20" s="304"/>
      <c r="C20" s="304"/>
      <c r="D20" s="305" t="s">
        <v>139</v>
      </c>
      <c r="E20" s="303"/>
      <c r="F20" s="306"/>
      <c r="G20" s="307"/>
      <c r="H20" s="308"/>
      <c r="I20" s="308"/>
      <c r="J20" s="308"/>
      <c r="K20" s="309"/>
      <c r="L20" s="309"/>
    </row>
    <row r="21" spans="1:12">
      <c r="A21" s="23" t="s">
        <v>6</v>
      </c>
      <c r="B21" s="310">
        <v>98524</v>
      </c>
      <c r="C21" s="34" t="s">
        <v>14</v>
      </c>
      <c r="D21" s="311" t="s">
        <v>104</v>
      </c>
      <c r="E21" s="34" t="s">
        <v>3</v>
      </c>
      <c r="F21" s="301"/>
      <c r="G21" s="65"/>
      <c r="H21" s="295"/>
      <c r="I21" s="295"/>
      <c r="J21" s="295"/>
      <c r="K21" s="295"/>
      <c r="L21" s="295">
        <f>SUM(L22)</f>
        <v>640</v>
      </c>
    </row>
    <row r="22" spans="1:12" s="31" customFormat="1">
      <c r="A22" s="30"/>
      <c r="B22" s="47"/>
      <c r="C22" s="302"/>
      <c r="D22" s="312" t="s">
        <v>158</v>
      </c>
      <c r="E22" s="302"/>
      <c r="F22" s="35"/>
      <c r="G22" s="59">
        <v>80</v>
      </c>
      <c r="H22" s="36">
        <v>8</v>
      </c>
      <c r="I22" s="36"/>
      <c r="J22" s="36"/>
      <c r="K22" s="36"/>
      <c r="L22" s="36">
        <f>PRODUCT(F22:K22)</f>
        <v>640</v>
      </c>
    </row>
    <row r="23" spans="1:12">
      <c r="A23" s="48"/>
      <c r="B23" s="49"/>
      <c r="C23" s="50"/>
      <c r="D23" s="51"/>
      <c r="E23" s="48"/>
      <c r="F23" s="55"/>
      <c r="G23" s="65"/>
      <c r="H23" s="56"/>
      <c r="I23" s="56"/>
      <c r="J23" s="56"/>
      <c r="K23" s="36"/>
      <c r="L23" s="36"/>
    </row>
    <row r="24" spans="1:12" ht="66">
      <c r="A24" s="23" t="s">
        <v>7</v>
      </c>
      <c r="B24" s="313">
        <v>90100</v>
      </c>
      <c r="C24" s="34" t="s">
        <v>14</v>
      </c>
      <c r="D24" s="314" t="s">
        <v>184</v>
      </c>
      <c r="E24" s="315" t="s">
        <v>11</v>
      </c>
      <c r="F24" s="301"/>
      <c r="G24" s="316"/>
      <c r="H24" s="295"/>
      <c r="I24" s="295"/>
      <c r="J24" s="295"/>
      <c r="K24" s="295"/>
      <c r="L24" s="295">
        <f>SUM(L25:L27)</f>
        <v>321.52</v>
      </c>
    </row>
    <row r="25" spans="1:12" s="31" customFormat="1">
      <c r="A25" s="30"/>
      <c r="B25" s="317"/>
      <c r="C25" s="302"/>
      <c r="D25" s="318" t="s">
        <v>164</v>
      </c>
      <c r="E25" s="319"/>
      <c r="F25" s="35"/>
      <c r="G25" s="59">
        <v>80</v>
      </c>
      <c r="H25" s="36">
        <v>0.8</v>
      </c>
      <c r="I25" s="36">
        <v>2</v>
      </c>
      <c r="J25" s="36"/>
      <c r="K25" s="36"/>
      <c r="L25" s="36">
        <f>PRODUCT(F25:K25)</f>
        <v>128</v>
      </c>
    </row>
    <row r="26" spans="1:12" s="31" customFormat="1">
      <c r="A26" s="30"/>
      <c r="B26" s="317"/>
      <c r="C26" s="302"/>
      <c r="D26" s="318" t="s">
        <v>165</v>
      </c>
      <c r="E26" s="319"/>
      <c r="F26" s="35"/>
      <c r="G26" s="59">
        <v>80</v>
      </c>
      <c r="H26" s="36">
        <v>0.8</v>
      </c>
      <c r="I26" s="36">
        <v>2</v>
      </c>
      <c r="J26" s="36"/>
      <c r="K26" s="36"/>
      <c r="L26" s="36">
        <f>PRODUCT(F26:K26)</f>
        <v>128</v>
      </c>
    </row>
    <row r="27" spans="1:12" s="31" customFormat="1">
      <c r="A27" s="30"/>
      <c r="B27" s="317"/>
      <c r="C27" s="302"/>
      <c r="D27" s="318" t="s">
        <v>159</v>
      </c>
      <c r="E27" s="319"/>
      <c r="F27" s="35"/>
      <c r="G27" s="59">
        <v>7</v>
      </c>
      <c r="H27" s="36">
        <v>5.2</v>
      </c>
      <c r="I27" s="36">
        <v>1.8</v>
      </c>
      <c r="J27" s="36"/>
      <c r="K27" s="36"/>
      <c r="L27" s="36">
        <f>PRODUCT(F27:K27)</f>
        <v>65.52</v>
      </c>
    </row>
    <row r="28" spans="1:12" s="31" customFormat="1">
      <c r="A28" s="30"/>
      <c r="B28" s="317"/>
      <c r="C28" s="302"/>
      <c r="D28" s="318" t="s">
        <v>186</v>
      </c>
      <c r="E28" s="319"/>
      <c r="F28" s="35"/>
      <c r="G28" s="59">
        <v>1</v>
      </c>
      <c r="H28" s="36">
        <v>5.2</v>
      </c>
      <c r="I28" s="36">
        <v>0.5</v>
      </c>
      <c r="J28" s="36">
        <v>2</v>
      </c>
      <c r="K28" s="36"/>
      <c r="L28" s="36">
        <f>PRODUCT(F28:K28)</f>
        <v>5.2</v>
      </c>
    </row>
    <row r="29" spans="1:12" s="31" customFormat="1">
      <c r="A29" s="30"/>
      <c r="B29" s="317"/>
      <c r="C29" s="302"/>
      <c r="D29" s="318"/>
      <c r="E29" s="319"/>
      <c r="F29" s="35"/>
      <c r="G29" s="59"/>
      <c r="H29" s="36"/>
      <c r="I29" s="36"/>
      <c r="J29" s="36"/>
      <c r="K29" s="36"/>
      <c r="L29" s="36"/>
    </row>
    <row r="30" spans="1:12">
      <c r="A30" s="48"/>
      <c r="B30" s="50"/>
      <c r="C30" s="50"/>
      <c r="D30" s="320"/>
      <c r="E30" s="48"/>
      <c r="F30" s="55"/>
      <c r="G30" s="65"/>
      <c r="H30" s="56"/>
      <c r="I30" s="56"/>
      <c r="J30" s="56"/>
      <c r="K30" s="36"/>
      <c r="L30" s="36"/>
    </row>
    <row r="31" spans="1:12">
      <c r="A31" s="23" t="s">
        <v>8</v>
      </c>
      <c r="B31" s="315">
        <v>96995</v>
      </c>
      <c r="C31" s="34" t="s">
        <v>14</v>
      </c>
      <c r="D31" s="314" t="s">
        <v>160</v>
      </c>
      <c r="E31" s="315" t="s">
        <v>11</v>
      </c>
      <c r="F31" s="301"/>
      <c r="G31" s="65"/>
      <c r="H31" s="295"/>
      <c r="I31" s="295"/>
      <c r="J31" s="295"/>
      <c r="K31" s="295"/>
      <c r="L31" s="295">
        <f>SUM(L32:L36)</f>
        <v>182.12179999999998</v>
      </c>
    </row>
    <row r="32" spans="1:12" s="31" customFormat="1">
      <c r="A32" s="30"/>
      <c r="B32" s="317"/>
      <c r="C32" s="302"/>
      <c r="D32" s="318" t="s">
        <v>187</v>
      </c>
      <c r="E32" s="319"/>
      <c r="F32" s="35"/>
      <c r="G32" s="59">
        <v>80</v>
      </c>
      <c r="H32" s="36">
        <v>0.4</v>
      </c>
      <c r="I32" s="36">
        <v>2</v>
      </c>
      <c r="J32" s="36"/>
      <c r="K32" s="36"/>
      <c r="L32" s="36">
        <f>PRODUCT(F32:K32)</f>
        <v>64</v>
      </c>
    </row>
    <row r="33" spans="1:12" s="31" customFormat="1">
      <c r="A33" s="30"/>
      <c r="B33" s="317"/>
      <c r="C33" s="302"/>
      <c r="D33" s="318" t="s">
        <v>188</v>
      </c>
      <c r="E33" s="319"/>
      <c r="F33" s="35"/>
      <c r="G33" s="59">
        <v>80</v>
      </c>
      <c r="H33" s="36">
        <v>0.4</v>
      </c>
      <c r="I33" s="36">
        <v>2</v>
      </c>
      <c r="J33" s="36"/>
      <c r="K33" s="36"/>
      <c r="L33" s="36">
        <f>PRODUCT(F33:K33)</f>
        <v>64</v>
      </c>
    </row>
    <row r="34" spans="1:12" s="31" customFormat="1">
      <c r="A34" s="30"/>
      <c r="B34" s="317"/>
      <c r="C34" s="302"/>
      <c r="D34" s="318" t="s">
        <v>159</v>
      </c>
      <c r="E34" s="319"/>
      <c r="F34" s="35"/>
      <c r="G34" s="59">
        <v>7</v>
      </c>
      <c r="H34" s="36">
        <v>5.2</v>
      </c>
      <c r="I34" s="36">
        <v>1.8</v>
      </c>
      <c r="J34" s="36"/>
      <c r="K34" s="36"/>
      <c r="L34" s="36">
        <f t="shared" ref="L34" si="0">PRODUCT(F34:K34)</f>
        <v>65.52</v>
      </c>
    </row>
    <row r="35" spans="1:12" s="31" customFormat="1">
      <c r="A35" s="30"/>
      <c r="B35" s="317"/>
      <c r="C35" s="302"/>
      <c r="D35" s="318" t="s">
        <v>185</v>
      </c>
      <c r="E35" s="319"/>
      <c r="F35" s="35">
        <v>2</v>
      </c>
      <c r="G35" s="59">
        <v>6</v>
      </c>
      <c r="H35" s="36">
        <v>3.14</v>
      </c>
      <c r="I35" s="36">
        <f>0.55*0.55</f>
        <v>0.30250000000000005</v>
      </c>
      <c r="J35" s="36"/>
      <c r="K35" s="36"/>
      <c r="L35" s="36">
        <f>-PRODUCT(F35:K35)</f>
        <v>-11.398200000000001</v>
      </c>
    </row>
    <row r="36" spans="1:12" s="31" customFormat="1">
      <c r="A36" s="30"/>
      <c r="B36" s="317"/>
      <c r="C36" s="302"/>
      <c r="D36" s="318"/>
      <c r="E36" s="319"/>
      <c r="F36" s="35"/>
      <c r="G36" s="59"/>
      <c r="H36" s="36"/>
      <c r="I36" s="36"/>
      <c r="J36" s="36"/>
      <c r="K36" s="36"/>
      <c r="L36" s="36"/>
    </row>
    <row r="37" spans="1:12" s="31" customFormat="1">
      <c r="A37" s="30"/>
      <c r="B37" s="317"/>
      <c r="C37" s="302"/>
      <c r="D37" s="318"/>
      <c r="E37" s="319"/>
      <c r="F37" s="35"/>
      <c r="G37" s="59"/>
      <c r="H37" s="36"/>
      <c r="I37" s="36"/>
      <c r="J37" s="36"/>
      <c r="K37" s="36"/>
      <c r="L37" s="36"/>
    </row>
    <row r="38" spans="1:12" s="31" customFormat="1">
      <c r="A38" s="30"/>
      <c r="B38" s="317"/>
      <c r="C38" s="302"/>
      <c r="D38" s="318"/>
      <c r="E38" s="319"/>
      <c r="F38" s="35"/>
      <c r="G38" s="59"/>
      <c r="H38" s="36"/>
      <c r="I38" s="36"/>
      <c r="J38" s="36"/>
      <c r="K38" s="36"/>
      <c r="L38" s="36"/>
    </row>
    <row r="39" spans="1:12">
      <c r="A39" s="48"/>
      <c r="B39" s="50"/>
      <c r="C39" s="50"/>
      <c r="D39" s="320"/>
      <c r="E39" s="48"/>
      <c r="F39" s="55"/>
      <c r="G39" s="65"/>
      <c r="H39" s="56"/>
      <c r="I39" s="56"/>
      <c r="J39" s="56"/>
      <c r="K39" s="36"/>
      <c r="L39" s="36"/>
    </row>
    <row r="40" spans="1:12" s="24" customFormat="1" ht="26.4">
      <c r="A40" s="294" t="s">
        <v>13</v>
      </c>
      <c r="B40" s="321">
        <v>100574</v>
      </c>
      <c r="C40" s="292" t="s">
        <v>14</v>
      </c>
      <c r="D40" s="322" t="s">
        <v>109</v>
      </c>
      <c r="E40" s="323" t="s">
        <v>11</v>
      </c>
      <c r="F40" s="295"/>
      <c r="G40" s="65"/>
      <c r="H40" s="295"/>
      <c r="I40" s="295"/>
      <c r="J40" s="295"/>
      <c r="K40" s="295"/>
      <c r="L40" s="295">
        <f>SUM(L41:L44)</f>
        <v>181.21766000000002</v>
      </c>
    </row>
    <row r="41" spans="1:12" s="31" customFormat="1">
      <c r="A41" s="48"/>
      <c r="B41" s="49"/>
      <c r="C41" s="50"/>
      <c r="D41" s="42" t="s">
        <v>189</v>
      </c>
      <c r="E41" s="48"/>
      <c r="F41" s="55"/>
      <c r="G41" s="65"/>
      <c r="H41" s="56"/>
      <c r="I41" s="56"/>
      <c r="J41" s="57">
        <f>L24</f>
        <v>321.52</v>
      </c>
      <c r="K41" s="52"/>
      <c r="L41" s="36"/>
    </row>
    <row r="42" spans="1:12" s="31" customFormat="1">
      <c r="A42" s="48"/>
      <c r="B42" s="49"/>
      <c r="C42" s="50"/>
      <c r="D42" s="42" t="s">
        <v>190</v>
      </c>
      <c r="E42" s="48"/>
      <c r="F42" s="55"/>
      <c r="G42" s="65"/>
      <c r="H42" s="56"/>
      <c r="I42" s="56"/>
      <c r="J42" s="57">
        <f>-L31</f>
        <v>-182.12179999999998</v>
      </c>
      <c r="K42" s="52"/>
      <c r="L42" s="36"/>
    </row>
    <row r="43" spans="1:12" s="31" customFormat="1">
      <c r="A43" s="48"/>
      <c r="B43" s="49"/>
      <c r="C43" s="50"/>
      <c r="D43" s="42"/>
      <c r="E43" s="48"/>
      <c r="F43" s="55"/>
      <c r="G43" s="65"/>
      <c r="H43" s="56"/>
      <c r="I43" s="56"/>
      <c r="J43" s="57"/>
      <c r="K43" s="52"/>
      <c r="L43" s="36"/>
    </row>
    <row r="44" spans="1:12" s="31" customFormat="1">
      <c r="A44" s="48"/>
      <c r="B44" s="49"/>
      <c r="C44" s="50"/>
      <c r="D44" s="42" t="s">
        <v>191</v>
      </c>
      <c r="E44" s="48"/>
      <c r="F44" s="55"/>
      <c r="G44" s="57">
        <f>J41+J42</f>
        <v>139.3982</v>
      </c>
      <c r="H44" s="71" t="s">
        <v>192</v>
      </c>
      <c r="I44" s="71">
        <v>1.3</v>
      </c>
      <c r="J44" s="57"/>
      <c r="K44" s="52"/>
      <c r="L44" s="36">
        <f>G44*I44</f>
        <v>181.21766000000002</v>
      </c>
    </row>
    <row r="45" spans="1:12" s="31" customFormat="1">
      <c r="A45" s="48"/>
      <c r="B45" s="49"/>
      <c r="C45" s="50"/>
      <c r="D45" s="42"/>
      <c r="E45" s="48"/>
      <c r="F45" s="55"/>
      <c r="G45" s="65"/>
      <c r="H45" s="56"/>
      <c r="I45" s="56"/>
      <c r="J45" s="57"/>
      <c r="K45" s="52"/>
      <c r="L45" s="36"/>
    </row>
    <row r="46" spans="1:12" s="20" customFormat="1" ht="52.8">
      <c r="A46" s="324" t="s">
        <v>110</v>
      </c>
      <c r="B46" s="325">
        <v>94327</v>
      </c>
      <c r="C46" s="326" t="s">
        <v>14</v>
      </c>
      <c r="D46" s="327" t="s">
        <v>118</v>
      </c>
      <c r="E46" s="328" t="s">
        <v>11</v>
      </c>
      <c r="F46" s="329"/>
      <c r="G46" s="65"/>
      <c r="H46" s="56"/>
      <c r="I46" s="56"/>
      <c r="J46" s="65"/>
      <c r="K46" s="66"/>
      <c r="L46" s="295">
        <f>SUM(L47)</f>
        <v>160</v>
      </c>
    </row>
    <row r="47" spans="1:12" s="31" customFormat="1">
      <c r="A47" s="67"/>
      <c r="B47" s="68"/>
      <c r="C47" s="69"/>
      <c r="D47" s="42" t="s">
        <v>173</v>
      </c>
      <c r="E47" s="67"/>
      <c r="F47" s="70"/>
      <c r="G47" s="57">
        <v>80</v>
      </c>
      <c r="H47" s="57">
        <v>4</v>
      </c>
      <c r="I47" s="57">
        <v>0.5</v>
      </c>
      <c r="J47" s="57"/>
      <c r="K47" s="52"/>
      <c r="L47" s="36">
        <f>PRODUCT(F47:I47)</f>
        <v>160</v>
      </c>
    </row>
    <row r="48" spans="1:12" s="31" customFormat="1">
      <c r="A48" s="48"/>
      <c r="B48" s="49"/>
      <c r="C48" s="50"/>
      <c r="D48" s="42"/>
      <c r="E48" s="48"/>
      <c r="F48" s="55"/>
      <c r="G48" s="65"/>
      <c r="H48" s="56"/>
      <c r="I48" s="56"/>
      <c r="J48" s="57"/>
      <c r="K48" s="52"/>
      <c r="L48" s="36"/>
    </row>
    <row r="49" spans="1:12" s="31" customFormat="1">
      <c r="A49" s="48"/>
      <c r="B49" s="49"/>
      <c r="C49" s="50"/>
      <c r="D49" s="51"/>
      <c r="E49" s="48"/>
      <c r="F49" s="55"/>
      <c r="G49" s="65"/>
      <c r="H49" s="56"/>
      <c r="I49" s="56"/>
      <c r="J49" s="56"/>
      <c r="K49" s="36"/>
      <c r="L49" s="36"/>
    </row>
    <row r="50" spans="1:12" ht="26.4">
      <c r="A50" s="23" t="s">
        <v>111</v>
      </c>
      <c r="B50" s="313">
        <v>101616</v>
      </c>
      <c r="C50" s="34" t="s">
        <v>14</v>
      </c>
      <c r="D50" s="314" t="s">
        <v>108</v>
      </c>
      <c r="E50" s="315" t="s">
        <v>3</v>
      </c>
      <c r="F50" s="301"/>
      <c r="G50" s="65"/>
      <c r="H50" s="295"/>
      <c r="I50" s="295"/>
      <c r="J50" s="295"/>
      <c r="K50" s="295"/>
      <c r="L50" s="295">
        <f>SUM(L51:L52)</f>
        <v>116.4</v>
      </c>
    </row>
    <row r="51" spans="1:12" s="31" customFormat="1">
      <c r="A51" s="30"/>
      <c r="B51" s="317"/>
      <c r="C51" s="302"/>
      <c r="D51" s="318" t="s">
        <v>161</v>
      </c>
      <c r="E51" s="319"/>
      <c r="F51" s="35">
        <v>2</v>
      </c>
      <c r="G51" s="59">
        <v>80</v>
      </c>
      <c r="H51" s="36">
        <v>0.5</v>
      </c>
      <c r="I51" s="36"/>
      <c r="J51" s="36"/>
      <c r="K51" s="36"/>
      <c r="L51" s="36">
        <f>PRODUCT(F51:K51)</f>
        <v>80</v>
      </c>
    </row>
    <row r="52" spans="1:12" s="31" customFormat="1">
      <c r="A52" s="30"/>
      <c r="B52" s="317"/>
      <c r="C52" s="302"/>
      <c r="D52" s="318" t="s">
        <v>162</v>
      </c>
      <c r="E52" s="319"/>
      <c r="F52" s="35"/>
      <c r="G52" s="59">
        <v>7</v>
      </c>
      <c r="H52" s="36">
        <v>5.2</v>
      </c>
      <c r="I52" s="36"/>
      <c r="J52" s="36"/>
      <c r="K52" s="36"/>
      <c r="L52" s="36">
        <f>PRODUCT(F52:K52)</f>
        <v>36.4</v>
      </c>
    </row>
    <row r="53" spans="1:12">
      <c r="A53" s="48"/>
      <c r="B53" s="49"/>
      <c r="C53" s="50"/>
      <c r="D53" s="51"/>
      <c r="E53" s="48"/>
      <c r="F53" s="55"/>
      <c r="G53" s="65"/>
      <c r="H53" s="56"/>
      <c r="I53" s="56"/>
      <c r="J53" s="56"/>
      <c r="K53" s="36"/>
      <c r="L53" s="36"/>
    </row>
    <row r="54" spans="1:12" ht="26.4">
      <c r="A54" s="23" t="s">
        <v>137</v>
      </c>
      <c r="B54" s="315">
        <v>73361</v>
      </c>
      <c r="C54" s="32" t="s">
        <v>14</v>
      </c>
      <c r="D54" s="37" t="s">
        <v>112</v>
      </c>
      <c r="E54" s="43" t="s">
        <v>11</v>
      </c>
      <c r="F54" s="35"/>
      <c r="G54" s="57"/>
      <c r="H54" s="36"/>
      <c r="I54" s="36"/>
      <c r="J54" s="36"/>
      <c r="K54" s="36"/>
      <c r="L54" s="295">
        <f>SUM(L55:L58)</f>
        <v>256</v>
      </c>
    </row>
    <row r="55" spans="1:12" s="31" customFormat="1">
      <c r="A55" s="23"/>
      <c r="B55" s="41"/>
      <c r="C55" s="32"/>
      <c r="D55" s="42" t="s">
        <v>170</v>
      </c>
      <c r="E55" s="43"/>
      <c r="F55" s="35">
        <v>2</v>
      </c>
      <c r="G55" s="57">
        <v>40</v>
      </c>
      <c r="H55" s="36">
        <v>0.4</v>
      </c>
      <c r="I55" s="36">
        <v>2</v>
      </c>
      <c r="J55" s="36"/>
      <c r="K55" s="36"/>
      <c r="L55" s="36">
        <f>PRODUCT(F55:I55)</f>
        <v>64</v>
      </c>
    </row>
    <row r="56" spans="1:12" s="31" customFormat="1">
      <c r="A56" s="23"/>
      <c r="B56" s="41"/>
      <c r="C56" s="32"/>
      <c r="D56" s="42" t="s">
        <v>170</v>
      </c>
      <c r="E56" s="43"/>
      <c r="F56" s="35">
        <v>2</v>
      </c>
      <c r="G56" s="57">
        <v>40</v>
      </c>
      <c r="H56" s="36">
        <v>0.4</v>
      </c>
      <c r="I56" s="36">
        <v>2</v>
      </c>
      <c r="J56" s="36"/>
      <c r="K56" s="36"/>
      <c r="L56" s="36">
        <f t="shared" ref="L56:L57" si="1">PRODUCT(F56:I56)</f>
        <v>64</v>
      </c>
    </row>
    <row r="57" spans="1:12" s="31" customFormat="1">
      <c r="A57" s="23"/>
      <c r="B57" s="41"/>
      <c r="C57" s="32"/>
      <c r="D57" s="42" t="s">
        <v>168</v>
      </c>
      <c r="E57" s="43"/>
      <c r="F57" s="35">
        <v>2</v>
      </c>
      <c r="G57" s="57">
        <v>40</v>
      </c>
      <c r="H57" s="36">
        <v>0.4</v>
      </c>
      <c r="I57" s="36">
        <v>2</v>
      </c>
      <c r="J57" s="36"/>
      <c r="K57" s="36"/>
      <c r="L57" s="36">
        <f t="shared" si="1"/>
        <v>64</v>
      </c>
    </row>
    <row r="58" spans="1:12">
      <c r="A58" s="23"/>
      <c r="B58" s="41"/>
      <c r="C58" s="32"/>
      <c r="D58" s="42" t="s">
        <v>169</v>
      </c>
      <c r="E58" s="43"/>
      <c r="F58" s="35">
        <v>2</v>
      </c>
      <c r="G58" s="57">
        <v>40</v>
      </c>
      <c r="H58" s="36">
        <v>0.4</v>
      </c>
      <c r="I58" s="36">
        <v>2</v>
      </c>
      <c r="J58" s="36"/>
      <c r="K58" s="36"/>
      <c r="L58" s="36">
        <f t="shared" ref="L58" si="2">PRODUCT(F58:I58)</f>
        <v>64</v>
      </c>
    </row>
    <row r="59" spans="1:12">
      <c r="A59" s="48"/>
      <c r="B59" s="49"/>
      <c r="C59" s="50"/>
      <c r="D59" s="42"/>
      <c r="E59" s="48"/>
      <c r="F59" s="55"/>
      <c r="G59" s="57"/>
      <c r="H59" s="57"/>
      <c r="I59" s="57"/>
      <c r="J59" s="57"/>
      <c r="K59" s="36"/>
      <c r="L59" s="36"/>
    </row>
    <row r="60" spans="1:12" ht="26.4">
      <c r="A60" s="23" t="s">
        <v>138</v>
      </c>
      <c r="B60" s="23">
        <v>96620</v>
      </c>
      <c r="C60" s="34" t="s">
        <v>14</v>
      </c>
      <c r="D60" s="314" t="s">
        <v>163</v>
      </c>
      <c r="E60" s="315" t="s">
        <v>3</v>
      </c>
      <c r="F60" s="301"/>
      <c r="G60" s="65"/>
      <c r="H60" s="295"/>
      <c r="I60" s="295"/>
      <c r="J60" s="295"/>
      <c r="K60" s="295"/>
      <c r="L60" s="295">
        <f>SUM(L61:L62)</f>
        <v>6.984</v>
      </c>
    </row>
    <row r="61" spans="1:12" s="31" customFormat="1">
      <c r="A61" s="30"/>
      <c r="B61" s="30"/>
      <c r="C61" s="302"/>
      <c r="D61" s="318" t="s">
        <v>161</v>
      </c>
      <c r="E61" s="319"/>
      <c r="F61" s="35">
        <v>2</v>
      </c>
      <c r="G61" s="59">
        <v>80</v>
      </c>
      <c r="H61" s="36">
        <v>0.5</v>
      </c>
      <c r="I61" s="36">
        <v>0.06</v>
      </c>
      <c r="J61" s="36"/>
      <c r="K61" s="36"/>
      <c r="L61" s="36">
        <f>PRODUCT(F61:I61)</f>
        <v>4.8</v>
      </c>
    </row>
    <row r="62" spans="1:12" s="31" customFormat="1">
      <c r="A62" s="30"/>
      <c r="B62" s="302"/>
      <c r="C62" s="302"/>
      <c r="D62" s="318" t="s">
        <v>162</v>
      </c>
      <c r="E62" s="319"/>
      <c r="F62" s="35"/>
      <c r="G62" s="59">
        <v>7</v>
      </c>
      <c r="H62" s="36">
        <v>5.2</v>
      </c>
      <c r="I62" s="36">
        <v>0.06</v>
      </c>
      <c r="J62" s="36"/>
      <c r="K62" s="36"/>
      <c r="L62" s="36">
        <f>PRODUCT(F62:I62)</f>
        <v>2.1839999999999997</v>
      </c>
    </row>
    <row r="63" spans="1:12">
      <c r="A63" s="30"/>
      <c r="B63" s="330"/>
      <c r="C63" s="302"/>
      <c r="D63" s="331"/>
      <c r="E63" s="319"/>
      <c r="F63" s="35"/>
      <c r="G63" s="59"/>
      <c r="H63" s="36"/>
      <c r="I63" s="36"/>
      <c r="J63" s="36"/>
      <c r="K63" s="36"/>
      <c r="L63" s="36"/>
    </row>
    <row r="64" spans="1:12">
      <c r="A64" s="303" t="s">
        <v>23</v>
      </c>
      <c r="B64" s="332"/>
      <c r="C64" s="333"/>
      <c r="D64" s="305" t="s">
        <v>126</v>
      </c>
      <c r="E64" s="334"/>
      <c r="F64" s="335"/>
      <c r="G64" s="336"/>
      <c r="H64" s="337"/>
      <c r="I64" s="337"/>
      <c r="J64" s="337"/>
      <c r="K64" s="337"/>
      <c r="L64" s="336"/>
    </row>
    <row r="65" spans="1:12" s="54" customFormat="1" ht="26.4">
      <c r="A65" s="23" t="s">
        <v>129</v>
      </c>
      <c r="B65" s="315">
        <v>92447</v>
      </c>
      <c r="C65" s="32" t="s">
        <v>14</v>
      </c>
      <c r="D65" s="338" t="s">
        <v>119</v>
      </c>
      <c r="E65" s="43" t="s">
        <v>3</v>
      </c>
      <c r="F65" s="53"/>
      <c r="G65" s="62"/>
      <c r="H65" s="23"/>
      <c r="I65" s="23"/>
      <c r="J65" s="23"/>
      <c r="K65" s="23"/>
      <c r="L65" s="62">
        <f>SUM(L66:L68)</f>
        <v>432</v>
      </c>
    </row>
    <row r="66" spans="1:12">
      <c r="A66" s="23"/>
      <c r="B66" s="315"/>
      <c r="C66" s="32"/>
      <c r="D66" s="25" t="s">
        <v>174</v>
      </c>
      <c r="E66" s="339"/>
      <c r="F66" s="58"/>
      <c r="G66" s="61">
        <v>80</v>
      </c>
      <c r="H66" s="61">
        <v>4</v>
      </c>
      <c r="I66" s="61"/>
      <c r="J66" s="61"/>
      <c r="K66" s="23"/>
      <c r="L66" s="61">
        <f>PRODUCT(F66:I66)</f>
        <v>320</v>
      </c>
    </row>
    <row r="67" spans="1:12">
      <c r="A67" s="23"/>
      <c r="B67" s="315"/>
      <c r="C67" s="32"/>
      <c r="D67" s="25" t="s">
        <v>175</v>
      </c>
      <c r="E67" s="339"/>
      <c r="F67" s="58">
        <v>2</v>
      </c>
      <c r="G67" s="61">
        <v>80</v>
      </c>
      <c r="H67" s="61">
        <v>0.4</v>
      </c>
      <c r="I67" s="61"/>
      <c r="J67" s="61"/>
      <c r="K67" s="23"/>
      <c r="L67" s="61">
        <f t="shared" ref="L67:L68" si="3">PRODUCT(F67:I67)</f>
        <v>64</v>
      </c>
    </row>
    <row r="68" spans="1:12">
      <c r="A68" s="23"/>
      <c r="B68" s="315"/>
      <c r="C68" s="32"/>
      <c r="D68" s="25" t="s">
        <v>176</v>
      </c>
      <c r="E68" s="339"/>
      <c r="F68" s="58">
        <v>2</v>
      </c>
      <c r="G68" s="61">
        <v>80</v>
      </c>
      <c r="H68" s="61">
        <v>0.3</v>
      </c>
      <c r="I68" s="61"/>
      <c r="J68" s="61"/>
      <c r="K68" s="23"/>
      <c r="L68" s="61">
        <f t="shared" si="3"/>
        <v>48</v>
      </c>
    </row>
    <row r="69" spans="1:12">
      <c r="A69" s="30"/>
      <c r="B69" s="319"/>
      <c r="C69" s="340"/>
      <c r="D69" s="341"/>
      <c r="E69" s="339"/>
      <c r="F69" s="58"/>
      <c r="G69" s="61"/>
      <c r="H69" s="30"/>
      <c r="I69" s="30"/>
      <c r="J69" s="30"/>
      <c r="K69" s="30"/>
      <c r="L69" s="61"/>
    </row>
    <row r="70" spans="1:12" s="54" customFormat="1" ht="52.8">
      <c r="A70" s="23" t="s">
        <v>130</v>
      </c>
      <c r="B70" s="32">
        <v>92776</v>
      </c>
      <c r="C70" s="32" t="s">
        <v>14</v>
      </c>
      <c r="D70" s="37" t="s">
        <v>140</v>
      </c>
      <c r="E70" s="53" t="s">
        <v>17</v>
      </c>
      <c r="F70" s="53"/>
      <c r="G70" s="62"/>
      <c r="H70" s="23"/>
      <c r="I70" s="23"/>
      <c r="J70" s="23"/>
      <c r="K70" s="23"/>
      <c r="L70" s="62">
        <f>SUM(L71:L72)</f>
        <v>1473.92</v>
      </c>
    </row>
    <row r="71" spans="1:12">
      <c r="A71" s="30"/>
      <c r="B71" s="340"/>
      <c r="C71" s="340"/>
      <c r="D71" s="25" t="s">
        <v>182</v>
      </c>
      <c r="E71" s="58"/>
      <c r="F71" s="58">
        <f>500*2*1.6</f>
        <v>1600</v>
      </c>
      <c r="G71" s="61">
        <v>1.78</v>
      </c>
      <c r="H71" s="30"/>
      <c r="I71" s="30"/>
      <c r="J71" s="30"/>
      <c r="K71" s="30">
        <v>0.245</v>
      </c>
      <c r="L71" s="61">
        <f>PRODUCT(F71:K71)</f>
        <v>697.76</v>
      </c>
    </row>
    <row r="72" spans="1:12">
      <c r="A72" s="30"/>
      <c r="B72" s="340"/>
      <c r="C72" s="340"/>
      <c r="D72" s="25" t="s">
        <v>182</v>
      </c>
      <c r="E72" s="58"/>
      <c r="F72" s="58">
        <f>500*2*1.6</f>
        <v>1600</v>
      </c>
      <c r="G72" s="61">
        <v>1.98</v>
      </c>
      <c r="H72" s="30"/>
      <c r="I72" s="30"/>
      <c r="J72" s="30"/>
      <c r="K72" s="30">
        <v>0.245</v>
      </c>
      <c r="L72" s="61">
        <f>PRODUCT(F72:K72)</f>
        <v>776.16</v>
      </c>
    </row>
    <row r="73" spans="1:12">
      <c r="A73" s="30"/>
      <c r="B73" s="340"/>
      <c r="C73" s="340"/>
      <c r="D73" s="25"/>
      <c r="E73" s="58"/>
      <c r="F73" s="58"/>
      <c r="G73" s="61"/>
      <c r="H73" s="30"/>
      <c r="I73" s="30"/>
      <c r="J73" s="30"/>
      <c r="K73" s="30"/>
      <c r="L73" s="61"/>
    </row>
    <row r="74" spans="1:12">
      <c r="A74" s="30"/>
      <c r="B74" s="340"/>
      <c r="C74" s="340"/>
      <c r="D74" s="25"/>
      <c r="E74" s="58"/>
      <c r="F74" s="58"/>
      <c r="G74" s="61"/>
      <c r="H74" s="30"/>
      <c r="I74" s="30"/>
      <c r="J74" s="30"/>
      <c r="K74" s="30"/>
      <c r="L74" s="61"/>
    </row>
    <row r="75" spans="1:12" s="54" customFormat="1" ht="52.8">
      <c r="A75" s="23" t="s">
        <v>133</v>
      </c>
      <c r="B75" s="32">
        <v>92778</v>
      </c>
      <c r="C75" s="32" t="s">
        <v>14</v>
      </c>
      <c r="D75" s="37" t="s">
        <v>123</v>
      </c>
      <c r="E75" s="53" t="s">
        <v>17</v>
      </c>
      <c r="F75" s="53"/>
      <c r="G75" s="62"/>
      <c r="H75" s="23"/>
      <c r="I75" s="23"/>
      <c r="J75" s="23"/>
      <c r="K75" s="23"/>
      <c r="L75" s="62">
        <f>SUM(L76)</f>
        <v>987.2</v>
      </c>
    </row>
    <row r="76" spans="1:12">
      <c r="A76" s="30"/>
      <c r="B76" s="340"/>
      <c r="C76" s="340"/>
      <c r="D76" s="25" t="s">
        <v>183</v>
      </c>
      <c r="E76" s="58"/>
      <c r="F76" s="58">
        <v>20</v>
      </c>
      <c r="G76" s="61">
        <v>80</v>
      </c>
      <c r="H76" s="30"/>
      <c r="I76" s="30"/>
      <c r="J76" s="30"/>
      <c r="K76" s="30">
        <v>0.61699999999999999</v>
      </c>
      <c r="L76" s="61">
        <f>PRODUCT(F76:K76)</f>
        <v>987.2</v>
      </c>
    </row>
    <row r="77" spans="1:12">
      <c r="A77" s="30"/>
      <c r="B77" s="340"/>
      <c r="C77" s="340"/>
      <c r="D77" s="25"/>
      <c r="E77" s="58"/>
      <c r="F77" s="58"/>
      <c r="G77" s="61"/>
      <c r="H77" s="30"/>
      <c r="I77" s="30"/>
      <c r="J77" s="30"/>
      <c r="K77" s="30"/>
      <c r="L77" s="61"/>
    </row>
    <row r="78" spans="1:12" s="54" customFormat="1" ht="52.8">
      <c r="A78" s="23" t="s">
        <v>132</v>
      </c>
      <c r="B78" s="32">
        <v>92785</v>
      </c>
      <c r="C78" s="32" t="s">
        <v>14</v>
      </c>
      <c r="D78" s="37" t="s">
        <v>115</v>
      </c>
      <c r="E78" s="53" t="s">
        <v>17</v>
      </c>
      <c r="F78" s="53"/>
      <c r="G78" s="62"/>
      <c r="H78" s="23"/>
      <c r="I78" s="23"/>
      <c r="J78" s="23"/>
      <c r="K78" s="23"/>
      <c r="L78" s="62">
        <f>SUM(L79)</f>
        <v>705.6</v>
      </c>
    </row>
    <row r="79" spans="1:12">
      <c r="A79" s="30"/>
      <c r="B79" s="340"/>
      <c r="C79" s="340"/>
      <c r="D79" s="25" t="s">
        <v>181</v>
      </c>
      <c r="E79" s="58"/>
      <c r="F79" s="58">
        <v>36</v>
      </c>
      <c r="G79" s="61">
        <v>80</v>
      </c>
      <c r="H79" s="30"/>
      <c r="I79" s="30"/>
      <c r="J79" s="30"/>
      <c r="K79" s="30">
        <v>0.245</v>
      </c>
      <c r="L79" s="61">
        <f>PRODUCT(F79:K79)</f>
        <v>705.6</v>
      </c>
    </row>
    <row r="80" spans="1:12">
      <c r="A80" s="30"/>
      <c r="B80" s="340"/>
      <c r="C80" s="340"/>
      <c r="D80" s="25"/>
      <c r="E80" s="58"/>
      <c r="F80" s="58"/>
      <c r="G80" s="61"/>
      <c r="H80" s="30"/>
      <c r="I80" s="30"/>
      <c r="J80" s="30"/>
      <c r="K80" s="30"/>
      <c r="L80" s="61"/>
    </row>
    <row r="81" spans="1:12" s="1" customFormat="1" ht="52.8">
      <c r="A81" s="23" t="s">
        <v>134</v>
      </c>
      <c r="B81" s="32">
        <v>92787</v>
      </c>
      <c r="C81" s="32" t="s">
        <v>14</v>
      </c>
      <c r="D81" s="37" t="s">
        <v>116</v>
      </c>
      <c r="E81" s="53" t="s">
        <v>17</v>
      </c>
      <c r="F81" s="53"/>
      <c r="G81" s="62"/>
      <c r="H81" s="23"/>
      <c r="I81" s="23"/>
      <c r="J81" s="23"/>
      <c r="K81" s="23"/>
      <c r="L81" s="62">
        <f>SUM(L82:L83)</f>
        <v>6051.5360000000001</v>
      </c>
    </row>
    <row r="82" spans="1:12">
      <c r="A82" s="30"/>
      <c r="B82" s="340"/>
      <c r="C82" s="340"/>
      <c r="D82" s="25" t="s">
        <v>180</v>
      </c>
      <c r="E82" s="58"/>
      <c r="F82" s="58">
        <f>500*2*1.6</f>
        <v>1600</v>
      </c>
      <c r="G82" s="61">
        <v>4.6500000000000004</v>
      </c>
      <c r="H82" s="30"/>
      <c r="I82" s="30"/>
      <c r="J82" s="30"/>
      <c r="K82" s="30">
        <v>0.61699999999999999</v>
      </c>
      <c r="L82" s="61">
        <f>PRODUCT(F82:K82,)</f>
        <v>4590.4800000000005</v>
      </c>
    </row>
    <row r="83" spans="1:12">
      <c r="A83" s="30"/>
      <c r="B83" s="340"/>
      <c r="C83" s="340"/>
      <c r="D83" s="25" t="s">
        <v>180</v>
      </c>
      <c r="E83" s="58"/>
      <c r="F83" s="58">
        <f>400*1.6</f>
        <v>640</v>
      </c>
      <c r="G83" s="61">
        <v>3.7</v>
      </c>
      <c r="H83" s="30"/>
      <c r="I83" s="30"/>
      <c r="J83" s="30"/>
      <c r="K83" s="30">
        <v>0.61699999999999999</v>
      </c>
      <c r="L83" s="61">
        <f>PRODUCT(F83:K83,)</f>
        <v>1461.056</v>
      </c>
    </row>
    <row r="84" spans="1:12">
      <c r="A84" s="30"/>
      <c r="B84" s="340"/>
      <c r="C84" s="340"/>
      <c r="D84" s="25"/>
      <c r="E84" s="58"/>
      <c r="F84" s="58"/>
      <c r="G84" s="61"/>
      <c r="H84" s="30"/>
      <c r="I84" s="30"/>
      <c r="J84" s="30"/>
      <c r="K84" s="30"/>
      <c r="L84" s="61"/>
    </row>
    <row r="85" spans="1:12" s="1" customFormat="1" ht="39.6">
      <c r="A85" s="23" t="s">
        <v>135</v>
      </c>
      <c r="B85" s="32">
        <v>96555</v>
      </c>
      <c r="C85" s="32" t="s">
        <v>14</v>
      </c>
      <c r="D85" s="37" t="s">
        <v>117</v>
      </c>
      <c r="E85" s="43" t="s">
        <v>11</v>
      </c>
      <c r="F85" s="53"/>
      <c r="G85" s="62"/>
      <c r="H85" s="23"/>
      <c r="I85" s="23"/>
      <c r="J85" s="23"/>
      <c r="K85" s="23"/>
      <c r="L85" s="62">
        <f>SUM(L86:L88)</f>
        <v>256</v>
      </c>
    </row>
    <row r="86" spans="1:12">
      <c r="A86" s="30"/>
      <c r="B86" s="340"/>
      <c r="C86" s="340"/>
      <c r="D86" s="25" t="s">
        <v>177</v>
      </c>
      <c r="E86" s="339"/>
      <c r="F86" s="58"/>
      <c r="G86" s="61">
        <v>80</v>
      </c>
      <c r="H86" s="61">
        <v>5</v>
      </c>
      <c r="I86" s="61">
        <v>0.5</v>
      </c>
      <c r="J86" s="61"/>
      <c r="K86" s="30"/>
      <c r="L86" s="61">
        <f>PRODUCT(F86:K86)</f>
        <v>200</v>
      </c>
    </row>
    <row r="87" spans="1:12">
      <c r="A87" s="30"/>
      <c r="B87" s="340"/>
      <c r="C87" s="340"/>
      <c r="D87" s="25" t="s">
        <v>178</v>
      </c>
      <c r="E87" s="339"/>
      <c r="F87" s="58">
        <v>2</v>
      </c>
      <c r="G87" s="61">
        <v>80</v>
      </c>
      <c r="H87" s="61">
        <v>0.35</v>
      </c>
      <c r="I87" s="61">
        <v>0.5</v>
      </c>
      <c r="J87" s="61"/>
      <c r="K87" s="30"/>
      <c r="L87" s="61">
        <f>PRODUCT(F87:K87)</f>
        <v>28</v>
      </c>
    </row>
    <row r="88" spans="1:12">
      <c r="A88" s="30"/>
      <c r="B88" s="340"/>
      <c r="C88" s="340"/>
      <c r="D88" s="25" t="s">
        <v>179</v>
      </c>
      <c r="E88" s="339"/>
      <c r="F88" s="58">
        <v>2</v>
      </c>
      <c r="G88" s="61">
        <v>80</v>
      </c>
      <c r="H88" s="61">
        <v>0.25</v>
      </c>
      <c r="I88" s="61">
        <v>0.7</v>
      </c>
      <c r="J88" s="61"/>
      <c r="K88" s="30"/>
      <c r="L88" s="61">
        <f>PRODUCT(F88:K88)</f>
        <v>28</v>
      </c>
    </row>
    <row r="89" spans="1:12">
      <c r="A89" s="30"/>
      <c r="B89" s="340"/>
      <c r="C89" s="340"/>
      <c r="D89" s="25"/>
      <c r="E89" s="339"/>
      <c r="F89" s="58"/>
      <c r="G89" s="61"/>
      <c r="H89" s="30"/>
      <c r="I89" s="30"/>
      <c r="J89" s="30"/>
      <c r="K89" s="30"/>
      <c r="L89" s="61"/>
    </row>
    <row r="90" spans="1:12" s="1" customFormat="1" ht="26.4">
      <c r="A90" s="23" t="s">
        <v>131</v>
      </c>
      <c r="B90" s="342" t="s">
        <v>120</v>
      </c>
      <c r="C90" s="23"/>
      <c r="D90" s="343" t="s">
        <v>121</v>
      </c>
      <c r="E90" s="23" t="s">
        <v>171</v>
      </c>
      <c r="F90" s="23"/>
      <c r="G90" s="62"/>
      <c r="H90" s="23"/>
      <c r="I90" s="23"/>
      <c r="J90" s="23"/>
      <c r="K90" s="23"/>
      <c r="L90" s="62">
        <f>SUM(L91:L92)</f>
        <v>80</v>
      </c>
    </row>
    <row r="91" spans="1:12">
      <c r="A91" s="30"/>
      <c r="B91" s="21"/>
      <c r="C91" s="30"/>
      <c r="D91" s="21" t="s">
        <v>144</v>
      </c>
      <c r="E91" s="23"/>
      <c r="F91" s="61">
        <v>40</v>
      </c>
      <c r="G91" s="61"/>
      <c r="H91" s="30"/>
      <c r="I91" s="30"/>
      <c r="J91" s="30"/>
      <c r="K91" s="30"/>
      <c r="L91" s="61">
        <f>F91</f>
        <v>40</v>
      </c>
    </row>
    <row r="92" spans="1:12">
      <c r="A92" s="30"/>
      <c r="B92" s="21"/>
      <c r="C92" s="30"/>
      <c r="D92" s="21" t="s">
        <v>145</v>
      </c>
      <c r="E92" s="23"/>
      <c r="F92" s="61">
        <v>40</v>
      </c>
      <c r="G92" s="61"/>
      <c r="H92" s="30"/>
      <c r="I92" s="30"/>
      <c r="J92" s="30"/>
      <c r="K92" s="30"/>
      <c r="L92" s="61">
        <f>F92</f>
        <v>40</v>
      </c>
    </row>
    <row r="93" spans="1:12">
      <c r="A93" s="30"/>
      <c r="B93" s="21"/>
      <c r="C93" s="30"/>
      <c r="D93" s="21"/>
      <c r="E93" s="23"/>
      <c r="F93" s="23"/>
      <c r="G93" s="61"/>
      <c r="H93" s="30"/>
      <c r="I93" s="30"/>
      <c r="J93" s="30"/>
      <c r="K93" s="30"/>
      <c r="L93" s="61"/>
    </row>
    <row r="94" spans="1:12" s="1" customFormat="1" ht="52.8">
      <c r="A94" s="23" t="s">
        <v>136</v>
      </c>
      <c r="B94" s="315">
        <v>92226</v>
      </c>
      <c r="C94" s="32" t="s">
        <v>14</v>
      </c>
      <c r="D94" s="37" t="s">
        <v>114</v>
      </c>
      <c r="E94" s="43" t="s">
        <v>1</v>
      </c>
      <c r="F94" s="53"/>
      <c r="G94" s="62"/>
      <c r="H94" s="23"/>
      <c r="I94" s="23"/>
      <c r="J94" s="23"/>
      <c r="K94" s="23"/>
      <c r="L94" s="62">
        <f>SUM(L95)</f>
        <v>21</v>
      </c>
    </row>
    <row r="95" spans="1:12">
      <c r="A95" s="30"/>
      <c r="B95" s="319"/>
      <c r="C95" s="340"/>
      <c r="D95" s="26" t="s">
        <v>146</v>
      </c>
      <c r="E95" s="339"/>
      <c r="F95" s="59">
        <v>3</v>
      </c>
      <c r="G95" s="61">
        <v>7</v>
      </c>
      <c r="H95" s="61"/>
      <c r="I95" s="61"/>
      <c r="J95" s="61"/>
      <c r="K95" s="30"/>
      <c r="L95" s="61">
        <f>PRODUCT(F95:G95)</f>
        <v>21</v>
      </c>
    </row>
    <row r="96" spans="1:12">
      <c r="A96" s="30"/>
      <c r="B96" s="319"/>
      <c r="C96" s="340"/>
      <c r="D96" s="26"/>
      <c r="E96" s="339"/>
      <c r="F96" s="59"/>
      <c r="G96" s="61"/>
      <c r="H96" s="61"/>
      <c r="I96" s="61"/>
      <c r="J96" s="61"/>
      <c r="K96" s="30"/>
      <c r="L96" s="61"/>
    </row>
    <row r="97" spans="1:12">
      <c r="A97" s="30"/>
      <c r="B97" s="319"/>
      <c r="C97" s="340"/>
      <c r="D97" s="26"/>
      <c r="E97" s="339"/>
      <c r="F97" s="59"/>
      <c r="G97" s="61"/>
      <c r="H97" s="61"/>
      <c r="I97" s="61"/>
      <c r="J97" s="61"/>
      <c r="K97" s="30"/>
      <c r="L97" s="61"/>
    </row>
    <row r="98" spans="1:12" ht="26.4">
      <c r="A98" s="23" t="s">
        <v>198</v>
      </c>
      <c r="B98" s="323" t="s">
        <v>197</v>
      </c>
      <c r="C98" s="344" t="s">
        <v>193</v>
      </c>
      <c r="D98" s="345" t="s">
        <v>196</v>
      </c>
      <c r="E98" s="43" t="s">
        <v>1</v>
      </c>
      <c r="F98" s="59"/>
      <c r="G98" s="61"/>
      <c r="H98" s="61"/>
      <c r="I98" s="61"/>
      <c r="J98" s="61"/>
      <c r="K98" s="30"/>
      <c r="L98" s="62">
        <f>SUM(L99:L100)</f>
        <v>15</v>
      </c>
    </row>
    <row r="99" spans="1:12">
      <c r="A99" s="30"/>
      <c r="B99" s="346"/>
      <c r="C99" s="347"/>
      <c r="D99" s="345"/>
      <c r="E99" s="339"/>
      <c r="F99" s="59">
        <v>3</v>
      </c>
      <c r="G99" s="61">
        <v>5</v>
      </c>
      <c r="H99" s="61"/>
      <c r="I99" s="61"/>
      <c r="J99" s="61"/>
      <c r="K99" s="30"/>
      <c r="L99" s="61">
        <f>G99*F99</f>
        <v>15</v>
      </c>
    </row>
    <row r="100" spans="1:12">
      <c r="A100" s="30"/>
      <c r="B100" s="346"/>
      <c r="C100" s="347"/>
      <c r="D100" s="345"/>
      <c r="E100" s="339"/>
      <c r="F100" s="59"/>
      <c r="G100" s="61"/>
      <c r="H100" s="61"/>
      <c r="I100" s="61"/>
      <c r="J100" s="61"/>
      <c r="K100" s="30"/>
      <c r="L100" s="61"/>
    </row>
    <row r="101" spans="1:12">
      <c r="A101" s="30"/>
      <c r="B101" s="346"/>
      <c r="C101" s="347"/>
      <c r="D101" s="345"/>
      <c r="E101" s="339"/>
      <c r="F101" s="59"/>
      <c r="G101" s="61"/>
      <c r="H101" s="61"/>
      <c r="I101" s="61"/>
      <c r="J101" s="61"/>
      <c r="K101" s="30"/>
      <c r="L101" s="61"/>
    </row>
    <row r="102" spans="1:12">
      <c r="A102" s="30"/>
      <c r="B102" s="346"/>
      <c r="C102" s="347"/>
      <c r="D102" s="345"/>
      <c r="E102" s="339"/>
      <c r="F102" s="59"/>
      <c r="G102" s="61"/>
      <c r="H102" s="61"/>
      <c r="I102" s="61"/>
      <c r="J102" s="61"/>
      <c r="K102" s="30"/>
      <c r="L102" s="61"/>
    </row>
    <row r="103" spans="1:12">
      <c r="A103" s="348">
        <v>4</v>
      </c>
      <c r="B103" s="349"/>
      <c r="C103" s="349"/>
      <c r="D103" s="350" t="s">
        <v>147</v>
      </c>
      <c r="E103" s="348"/>
      <c r="F103" s="351"/>
      <c r="G103" s="336"/>
      <c r="H103" s="337"/>
      <c r="I103" s="337"/>
      <c r="J103" s="337"/>
      <c r="K103" s="337"/>
      <c r="L103" s="336"/>
    </row>
    <row r="104" spans="1:12" s="73" customFormat="1" ht="26.4">
      <c r="A104" s="344" t="s">
        <v>125</v>
      </c>
      <c r="B104" s="344" t="s">
        <v>194</v>
      </c>
      <c r="C104" s="344" t="s">
        <v>193</v>
      </c>
      <c r="D104" s="293" t="s">
        <v>195</v>
      </c>
      <c r="E104" s="294" t="s">
        <v>3</v>
      </c>
      <c r="F104" s="352"/>
      <c r="G104" s="65"/>
      <c r="H104" s="294"/>
      <c r="I104" s="294"/>
      <c r="J104" s="294"/>
      <c r="K104" s="294"/>
      <c r="L104" s="65">
        <f>SUM(L105)</f>
        <v>400</v>
      </c>
    </row>
    <row r="105" spans="1:12" s="20" customFormat="1">
      <c r="A105" s="14"/>
      <c r="B105" s="14"/>
      <c r="C105" s="14"/>
      <c r="D105" s="29" t="s">
        <v>199</v>
      </c>
      <c r="E105" s="23"/>
      <c r="F105" s="72"/>
      <c r="G105" s="62">
        <v>80</v>
      </c>
      <c r="H105" s="62">
        <v>5</v>
      </c>
      <c r="I105" s="62"/>
      <c r="J105" s="62"/>
      <c r="K105" s="23"/>
      <c r="L105" s="62">
        <f>PRODUCT(G105:H105)</f>
        <v>400</v>
      </c>
    </row>
    <row r="106" spans="1:12" s="31" customFormat="1">
      <c r="A106" s="28"/>
      <c r="B106" s="28"/>
      <c r="C106" s="28"/>
      <c r="D106" s="29"/>
      <c r="E106" s="30"/>
      <c r="F106" s="60"/>
      <c r="G106" s="61"/>
      <c r="H106" s="30"/>
      <c r="I106" s="30"/>
      <c r="J106" s="30"/>
      <c r="K106" s="30"/>
      <c r="L106" s="61"/>
    </row>
    <row r="107" spans="1:12" s="1" customFormat="1" ht="52.8">
      <c r="A107" s="23" t="s">
        <v>127</v>
      </c>
      <c r="B107" s="23">
        <v>101203</v>
      </c>
      <c r="C107" s="32" t="s">
        <v>14</v>
      </c>
      <c r="D107" s="37" t="s">
        <v>148</v>
      </c>
      <c r="E107" s="32" t="s">
        <v>1</v>
      </c>
      <c r="F107" s="53"/>
      <c r="G107" s="62"/>
      <c r="H107" s="23"/>
      <c r="I107" s="23"/>
      <c r="J107" s="23"/>
      <c r="K107" s="23"/>
      <c r="L107" s="62">
        <f>SUM(L108:L109)</f>
        <v>200</v>
      </c>
    </row>
    <row r="108" spans="1:12" s="31" customFormat="1">
      <c r="A108" s="23"/>
      <c r="B108" s="23"/>
      <c r="C108" s="32"/>
      <c r="D108" s="40" t="s">
        <v>156</v>
      </c>
      <c r="E108" s="34"/>
      <c r="F108" s="35"/>
      <c r="G108" s="59">
        <v>100</v>
      </c>
      <c r="H108" s="36"/>
      <c r="I108" s="36"/>
      <c r="J108" s="36"/>
      <c r="K108" s="36"/>
      <c r="L108" s="36">
        <f>PRODUCT(F108:K108)</f>
        <v>100</v>
      </c>
    </row>
    <row r="109" spans="1:12" s="31" customFormat="1">
      <c r="A109" s="23"/>
      <c r="B109" s="23"/>
      <c r="C109" s="32"/>
      <c r="D109" s="40" t="s">
        <v>157</v>
      </c>
      <c r="E109" s="34"/>
      <c r="F109" s="35"/>
      <c r="G109" s="59">
        <v>100</v>
      </c>
      <c r="H109" s="36"/>
      <c r="I109" s="36"/>
      <c r="J109" s="36"/>
      <c r="K109" s="36"/>
      <c r="L109" s="36">
        <f>PRODUCT(F109:K109)</f>
        <v>100</v>
      </c>
    </row>
    <row r="110" spans="1:12" s="31" customFormat="1">
      <c r="A110" s="23"/>
      <c r="B110" s="23"/>
      <c r="C110" s="32"/>
      <c r="D110" s="37"/>
      <c r="E110" s="32"/>
      <c r="F110" s="53"/>
      <c r="G110" s="62"/>
      <c r="H110" s="23"/>
      <c r="I110" s="23"/>
      <c r="J110" s="23"/>
      <c r="K110" s="23"/>
      <c r="L110" s="62"/>
    </row>
    <row r="111" spans="1:12" s="1" customFormat="1" ht="26.4">
      <c r="A111" s="23" t="s">
        <v>128</v>
      </c>
      <c r="B111" s="38">
        <v>97053</v>
      </c>
      <c r="C111" s="32" t="s">
        <v>14</v>
      </c>
      <c r="D111" s="38" t="s">
        <v>113</v>
      </c>
      <c r="E111" s="32" t="s">
        <v>1</v>
      </c>
      <c r="F111" s="353"/>
      <c r="G111" s="62"/>
      <c r="H111" s="23"/>
      <c r="I111" s="23"/>
      <c r="J111" s="23"/>
      <c r="K111" s="23"/>
      <c r="L111" s="62">
        <f>SUM(L112:L115)</f>
        <v>210</v>
      </c>
    </row>
    <row r="112" spans="1:12" s="31" customFormat="1">
      <c r="A112" s="38"/>
      <c r="B112" s="38"/>
      <c r="C112" s="38"/>
      <c r="D112" s="40" t="s">
        <v>152</v>
      </c>
      <c r="E112" s="30"/>
      <c r="F112" s="35"/>
      <c r="G112" s="59">
        <v>100</v>
      </c>
      <c r="H112" s="36"/>
      <c r="I112" s="36"/>
      <c r="J112" s="36"/>
      <c r="K112" s="36"/>
      <c r="L112" s="36">
        <f>PRODUCT(F112:K112)</f>
        <v>100</v>
      </c>
    </row>
    <row r="113" spans="1:12" s="31" customFormat="1">
      <c r="A113" s="30"/>
      <c r="B113" s="302"/>
      <c r="C113" s="302"/>
      <c r="D113" s="40" t="s">
        <v>153</v>
      </c>
      <c r="E113" s="30"/>
      <c r="F113" s="35"/>
      <c r="G113" s="59">
        <v>100</v>
      </c>
      <c r="H113" s="36"/>
      <c r="I113" s="36"/>
      <c r="J113" s="36"/>
      <c r="K113" s="36"/>
      <c r="L113" s="36">
        <f>PRODUCT(F113:K113)</f>
        <v>100</v>
      </c>
    </row>
    <row r="114" spans="1:12" s="31" customFormat="1">
      <c r="A114" s="30"/>
      <c r="B114" s="302"/>
      <c r="C114" s="302"/>
      <c r="D114" s="40" t="s">
        <v>154</v>
      </c>
      <c r="E114" s="30"/>
      <c r="F114" s="35"/>
      <c r="G114" s="59">
        <v>5</v>
      </c>
      <c r="H114" s="36"/>
      <c r="I114" s="36"/>
      <c r="J114" s="36"/>
      <c r="K114" s="36"/>
      <c r="L114" s="36">
        <f>PRODUCT(F114:K114)</f>
        <v>5</v>
      </c>
    </row>
    <row r="115" spans="1:12" s="31" customFormat="1">
      <c r="A115" s="30"/>
      <c r="B115" s="302"/>
      <c r="C115" s="302"/>
      <c r="D115" s="40" t="s">
        <v>155</v>
      </c>
      <c r="E115" s="30"/>
      <c r="F115" s="35"/>
      <c r="G115" s="59">
        <v>5</v>
      </c>
      <c r="H115" s="36"/>
      <c r="I115" s="36"/>
      <c r="J115" s="36"/>
      <c r="K115" s="36"/>
      <c r="L115" s="36">
        <f>PRODUCT(F115:K115)</f>
        <v>5</v>
      </c>
    </row>
    <row r="116" spans="1:12">
      <c r="A116" s="40"/>
      <c r="B116" s="40"/>
      <c r="C116" s="40"/>
      <c r="D116" s="40"/>
      <c r="E116" s="30"/>
      <c r="F116" s="35"/>
      <c r="G116" s="57"/>
      <c r="H116" s="36"/>
      <c r="I116" s="36"/>
      <c r="J116" s="36"/>
      <c r="K116" s="36"/>
      <c r="L116" s="36"/>
    </row>
    <row r="117" spans="1:12" ht="13.8">
      <c r="A117" s="211"/>
      <c r="B117" s="211"/>
      <c r="C117" s="211"/>
      <c r="D117" s="211"/>
      <c r="E117" s="212"/>
      <c r="F117" s="212"/>
      <c r="G117" s="213"/>
      <c r="H117" s="212"/>
      <c r="I117" s="212"/>
      <c r="J117" s="212"/>
      <c r="K117" s="212"/>
      <c r="L117" s="212"/>
    </row>
  </sheetData>
  <mergeCells count="4">
    <mergeCell ref="A1:C4"/>
    <mergeCell ref="D1:J1"/>
    <mergeCell ref="K1:L4"/>
    <mergeCell ref="A5:L5"/>
  </mergeCells>
  <conditionalFormatting sqref="F6">
    <cfRule type="cellIs" dxfId="1" priority="5" stopIfTrue="1" operator="equal">
      <formula>0</formula>
    </cfRule>
  </conditionalFormatting>
  <conditionalFormatting sqref="F111">
    <cfRule type="cellIs" dxfId="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0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A190-0F8F-4BFC-BD2A-46DFF61FEF8C}">
  <dimension ref="A1:G15"/>
  <sheetViews>
    <sheetView showOutlineSymbols="0" showWhiteSpace="0" workbookViewId="0">
      <selection activeCell="B21" sqref="B21"/>
    </sheetView>
  </sheetViews>
  <sheetFormatPr defaultRowHeight="13.8"/>
  <cols>
    <col min="1" max="1" width="5.33203125" style="166" bestFit="1" customWidth="1"/>
    <col min="2" max="2" width="58.6640625" style="166" customWidth="1"/>
    <col min="3" max="3" width="16.5546875" style="166" bestFit="1" customWidth="1"/>
    <col min="4" max="6" width="13.33203125" style="166" bestFit="1" customWidth="1"/>
    <col min="7" max="7" width="18.21875" style="166" customWidth="1"/>
    <col min="8" max="26" width="13.33203125" style="166" bestFit="1" customWidth="1"/>
    <col min="27" max="16384" width="8.88671875" style="166"/>
  </cols>
  <sheetData>
    <row r="1" spans="1:7" ht="30.6" customHeight="1">
      <c r="A1" s="258" t="s">
        <v>353</v>
      </c>
      <c r="B1" s="258"/>
      <c r="C1" s="258"/>
      <c r="D1" s="258"/>
      <c r="E1" s="258"/>
      <c r="F1" s="258"/>
      <c r="G1" s="258"/>
    </row>
    <row r="2" spans="1:7">
      <c r="A2" s="200"/>
      <c r="B2" s="202"/>
      <c r="C2" s="206" t="s">
        <v>25</v>
      </c>
      <c r="D2" s="207" t="s">
        <v>26</v>
      </c>
      <c r="E2" s="208"/>
      <c r="F2" s="208"/>
      <c r="G2" s="209"/>
    </row>
    <row r="3" spans="1:7">
      <c r="A3" s="186"/>
      <c r="B3" s="188"/>
      <c r="C3" s="196" t="s">
        <v>27</v>
      </c>
      <c r="D3" s="197" t="s">
        <v>322</v>
      </c>
      <c r="E3" s="185"/>
      <c r="F3" s="185"/>
      <c r="G3" s="184"/>
    </row>
    <row r="4" spans="1:7">
      <c r="A4" s="189"/>
      <c r="B4" s="191"/>
      <c r="C4" s="198" t="s">
        <v>31</v>
      </c>
      <c r="D4" s="197" t="s">
        <v>321</v>
      </c>
      <c r="E4" s="192"/>
      <c r="F4" s="192"/>
      <c r="G4" s="193"/>
    </row>
    <row r="5" spans="1:7" ht="13.8" customHeight="1">
      <c r="A5" s="361" t="s">
        <v>327</v>
      </c>
      <c r="B5" s="361"/>
      <c r="C5" s="361"/>
      <c r="D5" s="361"/>
      <c r="E5" s="361"/>
      <c r="F5" s="361"/>
      <c r="G5" s="361"/>
    </row>
    <row r="6" spans="1:7">
      <c r="A6" s="359" t="s">
        <v>239</v>
      </c>
      <c r="B6" s="359" t="s">
        <v>242</v>
      </c>
      <c r="C6" s="360" t="s">
        <v>328</v>
      </c>
      <c r="D6" s="360" t="s">
        <v>354</v>
      </c>
      <c r="E6" s="360" t="s">
        <v>355</v>
      </c>
      <c r="F6" s="360" t="s">
        <v>356</v>
      </c>
      <c r="G6" s="360" t="s">
        <v>357</v>
      </c>
    </row>
    <row r="7" spans="1:7" ht="24" customHeight="1" thickBot="1">
      <c r="A7" s="244" t="s">
        <v>247</v>
      </c>
      <c r="B7" s="244" t="s">
        <v>248</v>
      </c>
      <c r="C7" s="245" t="s">
        <v>329</v>
      </c>
      <c r="D7" s="234" t="s">
        <v>329</v>
      </c>
      <c r="E7" s="233" t="s">
        <v>330</v>
      </c>
      <c r="F7" s="233" t="s">
        <v>330</v>
      </c>
      <c r="G7" s="235" t="s">
        <v>330</v>
      </c>
    </row>
    <row r="8" spans="1:7" ht="24" customHeight="1" thickTop="1" thickBot="1">
      <c r="A8" s="244" t="s">
        <v>257</v>
      </c>
      <c r="B8" s="244" t="s">
        <v>258</v>
      </c>
      <c r="C8" s="245" t="s">
        <v>331</v>
      </c>
      <c r="D8" s="242" t="s">
        <v>330</v>
      </c>
      <c r="E8" s="237" t="s">
        <v>331</v>
      </c>
      <c r="F8" s="236" t="s">
        <v>330</v>
      </c>
      <c r="G8" s="238" t="s">
        <v>330</v>
      </c>
    </row>
    <row r="9" spans="1:7" ht="24" customHeight="1" thickTop="1" thickBot="1">
      <c r="A9" s="244" t="s">
        <v>281</v>
      </c>
      <c r="B9" s="244" t="s">
        <v>282</v>
      </c>
      <c r="C9" s="245" t="s">
        <v>332</v>
      </c>
      <c r="D9" s="242" t="s">
        <v>330</v>
      </c>
      <c r="E9" s="237" t="s">
        <v>333</v>
      </c>
      <c r="F9" s="237" t="s">
        <v>333</v>
      </c>
      <c r="G9" s="238" t="s">
        <v>330</v>
      </c>
    </row>
    <row r="10" spans="1:7" ht="24" customHeight="1" thickTop="1">
      <c r="A10" s="244" t="s">
        <v>312</v>
      </c>
      <c r="B10" s="244" t="s">
        <v>313</v>
      </c>
      <c r="C10" s="245" t="s">
        <v>334</v>
      </c>
      <c r="D10" s="243" t="s">
        <v>330</v>
      </c>
      <c r="E10" s="239" t="s">
        <v>330</v>
      </c>
      <c r="F10" s="240" t="s">
        <v>335</v>
      </c>
      <c r="G10" s="241" t="s">
        <v>335</v>
      </c>
    </row>
    <row r="11" spans="1:7">
      <c r="A11" s="203" t="s">
        <v>336</v>
      </c>
      <c r="B11" s="203"/>
      <c r="C11" s="204"/>
      <c r="D11" s="205" t="s">
        <v>337</v>
      </c>
      <c r="E11" s="205" t="s">
        <v>338</v>
      </c>
      <c r="F11" s="205" t="s">
        <v>339</v>
      </c>
      <c r="G11" s="205" t="s">
        <v>340</v>
      </c>
    </row>
    <row r="12" spans="1:7">
      <c r="A12" s="203" t="s">
        <v>341</v>
      </c>
      <c r="B12" s="203"/>
      <c r="C12" s="204"/>
      <c r="D12" s="205" t="s">
        <v>342</v>
      </c>
      <c r="E12" s="205" t="s">
        <v>343</v>
      </c>
      <c r="F12" s="205" t="s">
        <v>344</v>
      </c>
      <c r="G12" s="205" t="s">
        <v>345</v>
      </c>
    </row>
    <row r="13" spans="1:7">
      <c r="A13" s="203" t="s">
        <v>346</v>
      </c>
      <c r="B13" s="203"/>
      <c r="C13" s="204"/>
      <c r="D13" s="205" t="s">
        <v>337</v>
      </c>
      <c r="E13" s="205" t="s">
        <v>347</v>
      </c>
      <c r="F13" s="205" t="s">
        <v>348</v>
      </c>
      <c r="G13" s="205" t="s">
        <v>349</v>
      </c>
    </row>
    <row r="14" spans="1:7">
      <c r="A14" s="203" t="s">
        <v>350</v>
      </c>
      <c r="B14" s="203"/>
      <c r="C14" s="204"/>
      <c r="D14" s="210" t="s">
        <v>342</v>
      </c>
      <c r="E14" s="210" t="s">
        <v>351</v>
      </c>
      <c r="F14" s="210" t="s">
        <v>352</v>
      </c>
      <c r="G14" s="210">
        <f>700092.23</f>
        <v>700092.23</v>
      </c>
    </row>
    <row r="15" spans="1:7">
      <c r="A15" s="176"/>
      <c r="B15" s="176"/>
      <c r="C15" s="176"/>
      <c r="D15" s="176"/>
      <c r="E15" s="176"/>
      <c r="F15" s="176"/>
      <c r="G15" s="176"/>
    </row>
  </sheetData>
  <mergeCells count="7">
    <mergeCell ref="A1:G1"/>
    <mergeCell ref="A2:B4"/>
    <mergeCell ref="A12:B12"/>
    <mergeCell ref="A13:B13"/>
    <mergeCell ref="A14:B14"/>
    <mergeCell ref="A5:G5"/>
    <mergeCell ref="A11:B11"/>
  </mergeCells>
  <pageMargins left="0.51181102362204722" right="0.51181102362204722" top="0.98425196850393704" bottom="0.98425196850393704" header="0.51181102362204722" footer="0.51181102362204722"/>
  <pageSetup paperSize="8" scale="110" orientation="landscape" r:id="rId1"/>
  <headerFooter>
    <oddHeader xml:space="preserve">&amp;L </oddHeader>
    <oddFooter xml:space="preserve">&amp;L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019D-F612-418B-B6F2-842CFF6E2E1D}">
  <sheetPr>
    <pageSetUpPr fitToPage="1"/>
  </sheetPr>
  <dimension ref="A1:S31"/>
  <sheetViews>
    <sheetView view="pageBreakPreview" zoomScale="60" zoomScaleNormal="100" workbookViewId="0">
      <selection activeCell="G15" sqref="G15:G16"/>
    </sheetView>
  </sheetViews>
  <sheetFormatPr defaultRowHeight="14.4"/>
  <cols>
    <col min="1" max="5" width="8.88671875" style="79"/>
    <col min="6" max="6" width="11.109375" style="79" customWidth="1"/>
    <col min="7" max="261" width="8.88671875" style="79"/>
    <col min="262" max="262" width="11.109375" style="79" customWidth="1"/>
    <col min="263" max="517" width="8.88671875" style="79"/>
    <col min="518" max="518" width="11.109375" style="79" customWidth="1"/>
    <col min="519" max="773" width="8.88671875" style="79"/>
    <col min="774" max="774" width="11.109375" style="79" customWidth="1"/>
    <col min="775" max="1029" width="8.88671875" style="79"/>
    <col min="1030" max="1030" width="11.109375" style="79" customWidth="1"/>
    <col min="1031" max="1285" width="8.88671875" style="79"/>
    <col min="1286" max="1286" width="11.109375" style="79" customWidth="1"/>
    <col min="1287" max="1541" width="8.88671875" style="79"/>
    <col min="1542" max="1542" width="11.109375" style="79" customWidth="1"/>
    <col min="1543" max="1797" width="8.88671875" style="79"/>
    <col min="1798" max="1798" width="11.109375" style="79" customWidth="1"/>
    <col min="1799" max="2053" width="8.88671875" style="79"/>
    <col min="2054" max="2054" width="11.109375" style="79" customWidth="1"/>
    <col min="2055" max="2309" width="8.88671875" style="79"/>
    <col min="2310" max="2310" width="11.109375" style="79" customWidth="1"/>
    <col min="2311" max="2565" width="8.88671875" style="79"/>
    <col min="2566" max="2566" width="11.109375" style="79" customWidth="1"/>
    <col min="2567" max="2821" width="8.88671875" style="79"/>
    <col min="2822" max="2822" width="11.109375" style="79" customWidth="1"/>
    <col min="2823" max="3077" width="8.88671875" style="79"/>
    <col min="3078" max="3078" width="11.109375" style="79" customWidth="1"/>
    <col min="3079" max="3333" width="8.88671875" style="79"/>
    <col min="3334" max="3334" width="11.109375" style="79" customWidth="1"/>
    <col min="3335" max="3589" width="8.88671875" style="79"/>
    <col min="3590" max="3590" width="11.109375" style="79" customWidth="1"/>
    <col min="3591" max="3845" width="8.88671875" style="79"/>
    <col min="3846" max="3846" width="11.109375" style="79" customWidth="1"/>
    <col min="3847" max="4101" width="8.88671875" style="79"/>
    <col min="4102" max="4102" width="11.109375" style="79" customWidth="1"/>
    <col min="4103" max="4357" width="8.88671875" style="79"/>
    <col min="4358" max="4358" width="11.109375" style="79" customWidth="1"/>
    <col min="4359" max="4613" width="8.88671875" style="79"/>
    <col min="4614" max="4614" width="11.109375" style="79" customWidth="1"/>
    <col min="4615" max="4869" width="8.88671875" style="79"/>
    <col min="4870" max="4870" width="11.109375" style="79" customWidth="1"/>
    <col min="4871" max="5125" width="8.88671875" style="79"/>
    <col min="5126" max="5126" width="11.109375" style="79" customWidth="1"/>
    <col min="5127" max="5381" width="8.88671875" style="79"/>
    <col min="5382" max="5382" width="11.109375" style="79" customWidth="1"/>
    <col min="5383" max="5637" width="8.88671875" style="79"/>
    <col min="5638" max="5638" width="11.109375" style="79" customWidth="1"/>
    <col min="5639" max="5893" width="8.88671875" style="79"/>
    <col min="5894" max="5894" width="11.109375" style="79" customWidth="1"/>
    <col min="5895" max="6149" width="8.88671875" style="79"/>
    <col min="6150" max="6150" width="11.109375" style="79" customWidth="1"/>
    <col min="6151" max="6405" width="8.88671875" style="79"/>
    <col min="6406" max="6406" width="11.109375" style="79" customWidth="1"/>
    <col min="6407" max="6661" width="8.88671875" style="79"/>
    <col min="6662" max="6662" width="11.109375" style="79" customWidth="1"/>
    <col min="6663" max="6917" width="8.88671875" style="79"/>
    <col min="6918" max="6918" width="11.109375" style="79" customWidth="1"/>
    <col min="6919" max="7173" width="8.88671875" style="79"/>
    <col min="7174" max="7174" width="11.109375" style="79" customWidth="1"/>
    <col min="7175" max="7429" width="8.88671875" style="79"/>
    <col min="7430" max="7430" width="11.109375" style="79" customWidth="1"/>
    <col min="7431" max="7685" width="8.88671875" style="79"/>
    <col min="7686" max="7686" width="11.109375" style="79" customWidth="1"/>
    <col min="7687" max="7941" width="8.88671875" style="79"/>
    <col min="7942" max="7942" width="11.109375" style="79" customWidth="1"/>
    <col min="7943" max="8197" width="8.88671875" style="79"/>
    <col min="8198" max="8198" width="11.109375" style="79" customWidth="1"/>
    <col min="8199" max="8453" width="8.88671875" style="79"/>
    <col min="8454" max="8454" width="11.109375" style="79" customWidth="1"/>
    <col min="8455" max="8709" width="8.88671875" style="79"/>
    <col min="8710" max="8710" width="11.109375" style="79" customWidth="1"/>
    <col min="8711" max="8965" width="8.88671875" style="79"/>
    <col min="8966" max="8966" width="11.109375" style="79" customWidth="1"/>
    <col min="8967" max="9221" width="8.88671875" style="79"/>
    <col min="9222" max="9222" width="11.109375" style="79" customWidth="1"/>
    <col min="9223" max="9477" width="8.88671875" style="79"/>
    <col min="9478" max="9478" width="11.109375" style="79" customWidth="1"/>
    <col min="9479" max="9733" width="8.88671875" style="79"/>
    <col min="9734" max="9734" width="11.109375" style="79" customWidth="1"/>
    <col min="9735" max="9989" width="8.88671875" style="79"/>
    <col min="9990" max="9990" width="11.109375" style="79" customWidth="1"/>
    <col min="9991" max="10245" width="8.88671875" style="79"/>
    <col min="10246" max="10246" width="11.109375" style="79" customWidth="1"/>
    <col min="10247" max="10501" width="8.88671875" style="79"/>
    <col min="10502" max="10502" width="11.109375" style="79" customWidth="1"/>
    <col min="10503" max="10757" width="8.88671875" style="79"/>
    <col min="10758" max="10758" width="11.109375" style="79" customWidth="1"/>
    <col min="10759" max="11013" width="8.88671875" style="79"/>
    <col min="11014" max="11014" width="11.109375" style="79" customWidth="1"/>
    <col min="11015" max="11269" width="8.88671875" style="79"/>
    <col min="11270" max="11270" width="11.109375" style="79" customWidth="1"/>
    <col min="11271" max="11525" width="8.88671875" style="79"/>
    <col min="11526" max="11526" width="11.109375" style="79" customWidth="1"/>
    <col min="11527" max="11781" width="8.88671875" style="79"/>
    <col min="11782" max="11782" width="11.109375" style="79" customWidth="1"/>
    <col min="11783" max="12037" width="8.88671875" style="79"/>
    <col min="12038" max="12038" width="11.109375" style="79" customWidth="1"/>
    <col min="12039" max="12293" width="8.88671875" style="79"/>
    <col min="12294" max="12294" width="11.109375" style="79" customWidth="1"/>
    <col min="12295" max="12549" width="8.88671875" style="79"/>
    <col min="12550" max="12550" width="11.109375" style="79" customWidth="1"/>
    <col min="12551" max="12805" width="8.88671875" style="79"/>
    <col min="12806" max="12806" width="11.109375" style="79" customWidth="1"/>
    <col min="12807" max="13061" width="8.88671875" style="79"/>
    <col min="13062" max="13062" width="11.109375" style="79" customWidth="1"/>
    <col min="13063" max="13317" width="8.88671875" style="79"/>
    <col min="13318" max="13318" width="11.109375" style="79" customWidth="1"/>
    <col min="13319" max="13573" width="8.88671875" style="79"/>
    <col min="13574" max="13574" width="11.109375" style="79" customWidth="1"/>
    <col min="13575" max="13829" width="8.88671875" style="79"/>
    <col min="13830" max="13830" width="11.109375" style="79" customWidth="1"/>
    <col min="13831" max="14085" width="8.88671875" style="79"/>
    <col min="14086" max="14086" width="11.109375" style="79" customWidth="1"/>
    <col min="14087" max="14341" width="8.88671875" style="79"/>
    <col min="14342" max="14342" width="11.109375" style="79" customWidth="1"/>
    <col min="14343" max="14597" width="8.88671875" style="79"/>
    <col min="14598" max="14598" width="11.109375" style="79" customWidth="1"/>
    <col min="14599" max="14853" width="8.88671875" style="79"/>
    <col min="14854" max="14854" width="11.109375" style="79" customWidth="1"/>
    <col min="14855" max="15109" width="8.88671875" style="79"/>
    <col min="15110" max="15110" width="11.109375" style="79" customWidth="1"/>
    <col min="15111" max="15365" width="8.88671875" style="79"/>
    <col min="15366" max="15366" width="11.109375" style="79" customWidth="1"/>
    <col min="15367" max="15621" width="8.88671875" style="79"/>
    <col min="15622" max="15622" width="11.109375" style="79" customWidth="1"/>
    <col min="15623" max="15877" width="8.88671875" style="79"/>
    <col min="15878" max="15878" width="11.109375" style="79" customWidth="1"/>
    <col min="15879" max="16133" width="8.88671875" style="79"/>
    <col min="16134" max="16134" width="11.109375" style="79" customWidth="1"/>
    <col min="16135" max="16384" width="8.88671875" style="79"/>
  </cols>
  <sheetData>
    <row r="1" spans="1:19" ht="15.75" customHeight="1">
      <c r="A1" s="76" t="s">
        <v>200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19" ht="52.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ht="15.75" customHeight="1">
      <c r="A3" s="83" t="s">
        <v>201</v>
      </c>
      <c r="B3" s="84"/>
      <c r="C3" s="84"/>
      <c r="D3" s="84"/>
      <c r="E3" s="84"/>
      <c r="F3" s="85" t="s">
        <v>202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5" customHeight="1">
      <c r="A4" s="86" t="s">
        <v>24</v>
      </c>
      <c r="B4" s="87"/>
      <c r="C4" s="87"/>
      <c r="D4" s="87"/>
      <c r="E4" s="87"/>
      <c r="F4" s="88" t="s">
        <v>323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ht="26.25" customHeight="1">
      <c r="A5" s="86"/>
      <c r="B5" s="87"/>
      <c r="C5" s="87"/>
      <c r="D5" s="87"/>
      <c r="E5" s="87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</row>
    <row r="6" spans="1:19" ht="62.25" customHeight="1">
      <c r="A6" s="86" t="s">
        <v>27</v>
      </c>
      <c r="B6" s="87"/>
      <c r="C6" s="87"/>
      <c r="D6" s="87"/>
      <c r="E6" s="87"/>
      <c r="F6" s="91" t="s">
        <v>322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</row>
    <row r="7" spans="1:19" ht="15" thickBot="1">
      <c r="A7" s="93" t="s">
        <v>29</v>
      </c>
      <c r="B7" s="94"/>
      <c r="C7" s="94"/>
      <c r="D7" s="94"/>
      <c r="E7" s="94"/>
      <c r="F7" s="95">
        <v>45433</v>
      </c>
      <c r="G7" s="95"/>
      <c r="H7" s="95"/>
      <c r="I7" s="95"/>
      <c r="J7" s="95"/>
      <c r="K7" s="95"/>
      <c r="L7" s="94"/>
      <c r="M7" s="94"/>
      <c r="N7" s="94"/>
      <c r="O7" s="94"/>
      <c r="P7" s="96"/>
      <c r="Q7" s="96"/>
      <c r="R7" s="96"/>
      <c r="S7" s="97"/>
    </row>
    <row r="8" spans="1:19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 ht="15" thickBo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spans="1:19">
      <c r="A10" s="254" t="s">
        <v>203</v>
      </c>
      <c r="B10" s="255"/>
      <c r="C10" s="255"/>
      <c r="D10" s="255"/>
      <c r="E10" s="255"/>
      <c r="F10" s="256"/>
      <c r="G10" s="255" t="s">
        <v>204</v>
      </c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7"/>
    </row>
    <row r="11" spans="1:19" ht="15.6">
      <c r="A11" s="100" t="s">
        <v>205</v>
      </c>
      <c r="B11" s="101"/>
      <c r="C11" s="101"/>
      <c r="D11" s="101"/>
      <c r="E11" s="102" t="s">
        <v>206</v>
      </c>
      <c r="F11" s="102" t="s">
        <v>207</v>
      </c>
      <c r="G11" s="103"/>
      <c r="S11" s="104"/>
    </row>
    <row r="12" spans="1:19" ht="15.6">
      <c r="A12" s="105" t="s">
        <v>208</v>
      </c>
      <c r="B12" s="106"/>
      <c r="C12" s="106"/>
      <c r="D12" s="106"/>
      <c r="E12" s="107" t="s">
        <v>209</v>
      </c>
      <c r="F12" s="108">
        <v>0.03</v>
      </c>
      <c r="G12" s="109" t="s">
        <v>210</v>
      </c>
      <c r="H12" s="110" t="s">
        <v>211</v>
      </c>
      <c r="I12" s="111" t="s">
        <v>212</v>
      </c>
      <c r="J12" s="111" t="s">
        <v>213</v>
      </c>
      <c r="K12" s="111" t="s">
        <v>214</v>
      </c>
      <c r="L12" s="111" t="s">
        <v>213</v>
      </c>
      <c r="M12" s="111" t="s">
        <v>215</v>
      </c>
      <c r="N12" s="111" t="s">
        <v>213</v>
      </c>
      <c r="O12" s="111" t="s">
        <v>216</v>
      </c>
      <c r="P12" s="111" t="s">
        <v>213</v>
      </c>
      <c r="Q12" s="111" t="s">
        <v>217</v>
      </c>
      <c r="R12" s="112" t="s">
        <v>218</v>
      </c>
      <c r="S12" s="113">
        <v>1</v>
      </c>
    </row>
    <row r="13" spans="1:19" ht="15.6">
      <c r="A13" s="114" t="s">
        <v>219</v>
      </c>
      <c r="B13" s="115"/>
      <c r="C13" s="115"/>
      <c r="D13" s="115"/>
      <c r="E13" s="116" t="s">
        <v>220</v>
      </c>
      <c r="F13" s="117">
        <v>8.0000000000000002E-3</v>
      </c>
      <c r="G13" s="118"/>
      <c r="H13" s="119"/>
      <c r="I13" s="120"/>
      <c r="J13" s="120"/>
      <c r="K13" s="120"/>
      <c r="L13" s="120"/>
      <c r="M13" s="120" t="s">
        <v>221</v>
      </c>
      <c r="N13" s="120"/>
      <c r="O13" s="120"/>
      <c r="P13" s="121"/>
      <c r="Q13" s="121"/>
      <c r="R13" s="122"/>
      <c r="S13" s="123"/>
    </row>
    <row r="14" spans="1:19" ht="15.6">
      <c r="A14" s="114" t="s">
        <v>222</v>
      </c>
      <c r="B14" s="115"/>
      <c r="C14" s="115"/>
      <c r="D14" s="115"/>
      <c r="E14" s="116" t="s">
        <v>223</v>
      </c>
      <c r="F14" s="117">
        <v>0.01</v>
      </c>
      <c r="G14" s="124"/>
      <c r="H14" s="125"/>
      <c r="I14" s="125"/>
      <c r="J14" s="125"/>
      <c r="K14" s="125"/>
      <c r="L14" s="125"/>
      <c r="M14" s="125"/>
      <c r="N14" s="125"/>
      <c r="O14" s="125"/>
      <c r="S14" s="104"/>
    </row>
    <row r="15" spans="1:19" ht="15.6">
      <c r="A15" s="114" t="s">
        <v>224</v>
      </c>
      <c r="B15" s="115"/>
      <c r="C15" s="115"/>
      <c r="D15" s="115"/>
      <c r="E15" s="116" t="s">
        <v>225</v>
      </c>
      <c r="F15" s="117">
        <v>0.01</v>
      </c>
      <c r="G15" s="126"/>
      <c r="H15" s="127"/>
      <c r="I15" s="128"/>
      <c r="J15" s="129"/>
      <c r="K15" s="128"/>
      <c r="L15" s="128"/>
      <c r="M15" s="128"/>
      <c r="N15" s="128"/>
      <c r="O15" s="128"/>
      <c r="P15" s="130"/>
      <c r="Q15" s="130"/>
      <c r="R15" s="130"/>
      <c r="S15" s="131"/>
    </row>
    <row r="16" spans="1:19" ht="15.6">
      <c r="A16" s="132" t="s">
        <v>226</v>
      </c>
      <c r="B16" s="133"/>
      <c r="C16" s="133"/>
      <c r="D16" s="133"/>
      <c r="E16" s="116" t="s">
        <v>227</v>
      </c>
      <c r="F16" s="134">
        <v>6.8000000000000005E-2</v>
      </c>
      <c r="G16" s="126"/>
      <c r="H16" s="135"/>
      <c r="I16" s="128"/>
      <c r="J16" s="128"/>
      <c r="K16" s="136"/>
      <c r="L16" s="137"/>
      <c r="M16" s="128"/>
      <c r="N16" s="129"/>
      <c r="O16" s="128"/>
      <c r="P16" s="130"/>
      <c r="Q16" s="130"/>
      <c r="R16" s="130"/>
      <c r="S16" s="131"/>
    </row>
    <row r="17" spans="1:19" ht="15.6">
      <c r="A17" s="132" t="s">
        <v>228</v>
      </c>
      <c r="B17" s="138" t="s">
        <v>229</v>
      </c>
      <c r="C17" s="115"/>
      <c r="D17" s="139"/>
      <c r="E17" s="140" t="s">
        <v>230</v>
      </c>
      <c r="F17" s="134">
        <v>6.4999999999999997E-3</v>
      </c>
      <c r="G17" s="141"/>
      <c r="H17" s="142"/>
      <c r="I17" s="142"/>
      <c r="J17" s="142"/>
      <c r="K17" s="142"/>
      <c r="L17" s="142"/>
      <c r="M17" s="142"/>
      <c r="N17" s="142"/>
      <c r="O17" s="142"/>
      <c r="P17" s="143"/>
      <c r="Q17" s="143"/>
      <c r="R17" s="143"/>
      <c r="S17" s="144"/>
    </row>
    <row r="18" spans="1:19" ht="15.6">
      <c r="A18" s="145"/>
      <c r="B18" s="138" t="s">
        <v>231</v>
      </c>
      <c r="C18" s="115"/>
      <c r="D18" s="139"/>
      <c r="E18" s="140"/>
      <c r="F18" s="134">
        <v>0.03</v>
      </c>
      <c r="G18" s="141"/>
      <c r="H18" s="142"/>
      <c r="I18" s="146"/>
      <c r="J18" s="146"/>
      <c r="K18" s="147"/>
      <c r="L18" s="146"/>
      <c r="M18" s="148"/>
      <c r="N18" s="142"/>
      <c r="O18" s="142"/>
      <c r="P18" s="143"/>
      <c r="Q18" s="143"/>
      <c r="R18" s="143"/>
      <c r="S18" s="144"/>
    </row>
    <row r="19" spans="1:19" ht="15.6">
      <c r="A19" s="145"/>
      <c r="B19" s="138" t="s">
        <v>232</v>
      </c>
      <c r="C19" s="115"/>
      <c r="D19" s="139"/>
      <c r="E19" s="140"/>
      <c r="F19" s="149">
        <v>2.5000000000000001E-2</v>
      </c>
      <c r="G19" s="141"/>
      <c r="H19" s="142"/>
      <c r="I19" s="146"/>
      <c r="J19" s="146"/>
      <c r="K19" s="147"/>
      <c r="L19" s="146"/>
      <c r="M19" s="148"/>
      <c r="N19" s="142"/>
      <c r="O19" s="142"/>
      <c r="P19" s="143"/>
      <c r="Q19" s="143"/>
      <c r="R19" s="143"/>
      <c r="S19" s="144"/>
    </row>
    <row r="20" spans="1:19" ht="15.6">
      <c r="A20" s="145"/>
      <c r="B20" s="150" t="s">
        <v>233</v>
      </c>
      <c r="C20" s="151"/>
      <c r="D20" s="152"/>
      <c r="E20" s="140"/>
      <c r="F20" s="153">
        <v>4.4999999999999998E-2</v>
      </c>
      <c r="G20" s="124"/>
      <c r="H20" s="125"/>
      <c r="I20" s="125"/>
      <c r="J20" s="125"/>
      <c r="K20" s="125"/>
      <c r="L20" s="125"/>
      <c r="M20" s="125"/>
      <c r="N20" s="125"/>
      <c r="O20" s="125"/>
      <c r="S20" s="104"/>
    </row>
    <row r="21" spans="1:19" ht="15.6">
      <c r="A21" s="154" t="s">
        <v>234</v>
      </c>
      <c r="B21" s="154"/>
      <c r="C21" s="154"/>
      <c r="D21" s="154"/>
      <c r="E21" s="154"/>
      <c r="F21" s="155">
        <v>0.20449999999999999</v>
      </c>
      <c r="G21" s="124"/>
      <c r="H21" s="125"/>
      <c r="I21" s="128"/>
      <c r="J21" s="128"/>
      <c r="K21" s="156"/>
      <c r="L21" s="128"/>
      <c r="M21" s="157"/>
      <c r="N21" s="125"/>
      <c r="O21" s="125"/>
      <c r="S21" s="104"/>
    </row>
    <row r="22" spans="1:19" ht="16.2" thickBot="1">
      <c r="A22" s="158" t="s">
        <v>235</v>
      </c>
      <c r="B22" s="159"/>
      <c r="C22" s="159"/>
      <c r="D22" s="159"/>
      <c r="E22" s="159"/>
      <c r="F22" s="160">
        <v>0.26519999999999999</v>
      </c>
      <c r="G22" s="124"/>
      <c r="H22" s="125"/>
      <c r="I22" s="125"/>
      <c r="J22" s="125"/>
      <c r="K22" s="125"/>
      <c r="L22" s="125"/>
      <c r="M22" s="125"/>
      <c r="N22" s="125"/>
      <c r="O22" s="125"/>
      <c r="S22" s="104"/>
    </row>
    <row r="23" spans="1:19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</row>
    <row r="24" spans="1:19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1:19">
      <c r="A26" s="163" t="s">
        <v>236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</row>
    <row r="27" spans="1:19" ht="15" customHeight="1">
      <c r="A27" s="164" t="s">
        <v>237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</row>
    <row r="28" spans="1:19" ht="21.75" customHeight="1">
      <c r="A28" s="165" t="s">
        <v>238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</row>
    <row r="29" spans="1:19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</row>
    <row r="30" spans="1:19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</row>
    <row r="31" spans="1:19" ht="19.5" customHeight="1"/>
  </sheetData>
  <mergeCells count="28">
    <mergeCell ref="A27:S27"/>
    <mergeCell ref="A28:S30"/>
    <mergeCell ref="I18:I19"/>
    <mergeCell ref="J18:J19"/>
    <mergeCell ref="L18:L19"/>
    <mergeCell ref="M18:M19"/>
    <mergeCell ref="A23:S25"/>
    <mergeCell ref="A26:S26"/>
    <mergeCell ref="G12:G13"/>
    <mergeCell ref="H12:H13"/>
    <mergeCell ref="R12:R13"/>
    <mergeCell ref="S12:S13"/>
    <mergeCell ref="G15:G16"/>
    <mergeCell ref="S15:S16"/>
    <mergeCell ref="A7:E7"/>
    <mergeCell ref="F7:K7"/>
    <mergeCell ref="L7:O7"/>
    <mergeCell ref="P7:S7"/>
    <mergeCell ref="A8:S9"/>
    <mergeCell ref="A10:F10"/>
    <mergeCell ref="G10:S10"/>
    <mergeCell ref="A1:S2"/>
    <mergeCell ref="A3:E3"/>
    <mergeCell ref="F3:S3"/>
    <mergeCell ref="A4:E5"/>
    <mergeCell ref="F4:S5"/>
    <mergeCell ref="A6:E6"/>
    <mergeCell ref="F6:S6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428E-D6F1-43A0-973D-81DA6954BE85}">
  <sheetPr>
    <pageSetUpPr fitToPage="1"/>
  </sheetPr>
  <dimension ref="A1:J245"/>
  <sheetViews>
    <sheetView tabSelected="1" showOutlineSymbols="0" showWhiteSpace="0" workbookViewId="0">
      <selection activeCell="L12" sqref="L12"/>
    </sheetView>
  </sheetViews>
  <sheetFormatPr defaultRowHeight="13.8"/>
  <cols>
    <col min="1" max="1" width="11.109375" style="166" bestFit="1" customWidth="1"/>
    <col min="2" max="2" width="9.5546875" style="166" bestFit="1" customWidth="1"/>
    <col min="3" max="3" width="8.77734375" style="166" bestFit="1" customWidth="1"/>
    <col min="4" max="4" width="66.6640625" style="166" bestFit="1" customWidth="1"/>
    <col min="5" max="5" width="16.6640625" style="166" bestFit="1" customWidth="1"/>
    <col min="6" max="6" width="6.5546875" style="166" bestFit="1" customWidth="1"/>
    <col min="7" max="7" width="6" style="166" bestFit="1" customWidth="1"/>
    <col min="8" max="8" width="9.5546875" style="166" bestFit="1" customWidth="1"/>
    <col min="9" max="9" width="10.88671875" style="166" customWidth="1"/>
    <col min="10" max="10" width="10.109375" style="166" bestFit="1" customWidth="1"/>
    <col min="11" max="16384" width="8.88671875" style="166"/>
  </cols>
  <sheetData>
    <row r="1" spans="1:10">
      <c r="A1" s="200"/>
      <c r="B1" s="201"/>
      <c r="C1" s="202"/>
      <c r="D1" s="182" t="s">
        <v>353</v>
      </c>
      <c r="E1" s="182"/>
      <c r="F1" s="182"/>
      <c r="G1" s="182"/>
      <c r="H1" s="182"/>
      <c r="I1" s="182"/>
      <c r="J1" s="182"/>
    </row>
    <row r="2" spans="1:10">
      <c r="A2" s="186"/>
      <c r="B2" s="187"/>
      <c r="C2" s="188"/>
      <c r="D2" s="196" t="s">
        <v>25</v>
      </c>
      <c r="E2" s="197" t="s">
        <v>26</v>
      </c>
      <c r="F2" s="185"/>
      <c r="G2" s="185"/>
      <c r="H2" s="183"/>
      <c r="I2" s="192" t="s">
        <v>28</v>
      </c>
      <c r="J2" s="194">
        <v>0.26519999999999999</v>
      </c>
    </row>
    <row r="3" spans="1:10">
      <c r="A3" s="186"/>
      <c r="B3" s="187"/>
      <c r="C3" s="188"/>
      <c r="D3" s="196" t="s">
        <v>27</v>
      </c>
      <c r="E3" s="197" t="s">
        <v>322</v>
      </c>
      <c r="F3" s="185"/>
      <c r="G3" s="185"/>
      <c r="H3" s="184"/>
      <c r="I3" s="192" t="s">
        <v>29</v>
      </c>
      <c r="J3" s="195">
        <v>45433</v>
      </c>
    </row>
    <row r="4" spans="1:10">
      <c r="A4" s="189"/>
      <c r="B4" s="190"/>
      <c r="C4" s="191"/>
      <c r="D4" s="198" t="s">
        <v>31</v>
      </c>
      <c r="E4" s="197" t="s">
        <v>321</v>
      </c>
      <c r="F4" s="192"/>
      <c r="G4" s="192"/>
      <c r="H4" s="193"/>
      <c r="I4" s="192" t="s">
        <v>30</v>
      </c>
      <c r="J4" s="199"/>
    </row>
    <row r="5" spans="1:10">
      <c r="A5" s="167" t="s">
        <v>358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>
      <c r="A6" s="169" t="s">
        <v>249</v>
      </c>
      <c r="B6" s="170" t="s">
        <v>240</v>
      </c>
      <c r="C6" s="169" t="s">
        <v>241</v>
      </c>
      <c r="D6" s="169" t="s">
        <v>242</v>
      </c>
      <c r="E6" s="214" t="s">
        <v>359</v>
      </c>
      <c r="F6" s="214"/>
      <c r="G6" s="171" t="s">
        <v>243</v>
      </c>
      <c r="H6" s="170" t="s">
        <v>244</v>
      </c>
      <c r="I6" s="170" t="s">
        <v>245</v>
      </c>
      <c r="J6" s="170" t="s">
        <v>246</v>
      </c>
    </row>
    <row r="7" spans="1:10" ht="26.4">
      <c r="A7" s="172" t="s">
        <v>360</v>
      </c>
      <c r="B7" s="173" t="s">
        <v>250</v>
      </c>
      <c r="C7" s="172" t="s">
        <v>14</v>
      </c>
      <c r="D7" s="172" t="s">
        <v>251</v>
      </c>
      <c r="E7" s="215" t="s">
        <v>361</v>
      </c>
      <c r="F7" s="215"/>
      <c r="G7" s="174" t="s">
        <v>3</v>
      </c>
      <c r="H7" s="216">
        <v>1</v>
      </c>
      <c r="I7" s="175">
        <v>305.97000000000003</v>
      </c>
      <c r="J7" s="175">
        <v>305.97000000000003</v>
      </c>
    </row>
    <row r="8" spans="1:10" ht="25.95" customHeight="1">
      <c r="A8" s="217" t="s">
        <v>362</v>
      </c>
      <c r="B8" s="218" t="s">
        <v>363</v>
      </c>
      <c r="C8" s="217" t="s">
        <v>14</v>
      </c>
      <c r="D8" s="217" t="s">
        <v>364</v>
      </c>
      <c r="E8" s="219" t="s">
        <v>365</v>
      </c>
      <c r="F8" s="219"/>
      <c r="G8" s="220" t="s">
        <v>3</v>
      </c>
      <c r="H8" s="221">
        <v>0.5</v>
      </c>
      <c r="I8" s="222">
        <v>20.7</v>
      </c>
      <c r="J8" s="222">
        <v>10.35</v>
      </c>
    </row>
    <row r="9" spans="1:10" ht="24" customHeight="1">
      <c r="A9" s="217" t="s">
        <v>362</v>
      </c>
      <c r="B9" s="218" t="s">
        <v>366</v>
      </c>
      <c r="C9" s="217" t="s">
        <v>14</v>
      </c>
      <c r="D9" s="217" t="s">
        <v>367</v>
      </c>
      <c r="E9" s="219" t="s">
        <v>368</v>
      </c>
      <c r="F9" s="219"/>
      <c r="G9" s="220" t="s">
        <v>369</v>
      </c>
      <c r="H9" s="221">
        <v>0.37290000000000001</v>
      </c>
      <c r="I9" s="222">
        <v>22.29</v>
      </c>
      <c r="J9" s="222">
        <v>8.31</v>
      </c>
    </row>
    <row r="10" spans="1:10" ht="24" customHeight="1">
      <c r="A10" s="217" t="s">
        <v>362</v>
      </c>
      <c r="B10" s="218" t="s">
        <v>370</v>
      </c>
      <c r="C10" s="217" t="s">
        <v>14</v>
      </c>
      <c r="D10" s="217" t="s">
        <v>371</v>
      </c>
      <c r="E10" s="219" t="s">
        <v>368</v>
      </c>
      <c r="F10" s="219"/>
      <c r="G10" s="220" t="s">
        <v>369</v>
      </c>
      <c r="H10" s="221">
        <v>1.1186</v>
      </c>
      <c r="I10" s="222">
        <v>18.14</v>
      </c>
      <c r="J10" s="222">
        <v>20.29</v>
      </c>
    </row>
    <row r="11" spans="1:10" ht="25.95" customHeight="1">
      <c r="A11" s="223" t="s">
        <v>372</v>
      </c>
      <c r="B11" s="224" t="s">
        <v>373</v>
      </c>
      <c r="C11" s="223" t="s">
        <v>14</v>
      </c>
      <c r="D11" s="223" t="s">
        <v>374</v>
      </c>
      <c r="E11" s="225" t="s">
        <v>375</v>
      </c>
      <c r="F11" s="225"/>
      <c r="G11" s="226" t="s">
        <v>32</v>
      </c>
      <c r="H11" s="227">
        <v>3.2082999999999999</v>
      </c>
      <c r="I11" s="228">
        <v>5.13</v>
      </c>
      <c r="J11" s="228">
        <v>16.45</v>
      </c>
    </row>
    <row r="12" spans="1:10" ht="39" customHeight="1">
      <c r="A12" s="223" t="s">
        <v>372</v>
      </c>
      <c r="B12" s="224" t="s">
        <v>376</v>
      </c>
      <c r="C12" s="223" t="s">
        <v>14</v>
      </c>
      <c r="D12" s="223" t="s">
        <v>377</v>
      </c>
      <c r="E12" s="225" t="s">
        <v>375</v>
      </c>
      <c r="F12" s="225"/>
      <c r="G12" s="226" t="s">
        <v>3</v>
      </c>
      <c r="H12" s="227">
        <v>1</v>
      </c>
      <c r="I12" s="228">
        <v>250</v>
      </c>
      <c r="J12" s="228">
        <v>250</v>
      </c>
    </row>
    <row r="13" spans="1:10" ht="24" customHeight="1">
      <c r="A13" s="223" t="s">
        <v>372</v>
      </c>
      <c r="B13" s="224" t="s">
        <v>378</v>
      </c>
      <c r="C13" s="223" t="s">
        <v>14</v>
      </c>
      <c r="D13" s="223" t="s">
        <v>379</v>
      </c>
      <c r="E13" s="225" t="s">
        <v>375</v>
      </c>
      <c r="F13" s="225"/>
      <c r="G13" s="226" t="s">
        <v>289</v>
      </c>
      <c r="H13" s="227">
        <v>1.1299999999999999E-2</v>
      </c>
      <c r="I13" s="228">
        <v>31.83</v>
      </c>
      <c r="J13" s="228">
        <v>0.35</v>
      </c>
    </row>
    <row r="14" spans="1:10" ht="25.95" customHeight="1">
      <c r="A14" s="223" t="s">
        <v>372</v>
      </c>
      <c r="B14" s="224" t="s">
        <v>380</v>
      </c>
      <c r="C14" s="223" t="s">
        <v>14</v>
      </c>
      <c r="D14" s="223" t="s">
        <v>381</v>
      </c>
      <c r="E14" s="225" t="s">
        <v>375</v>
      </c>
      <c r="F14" s="225"/>
      <c r="G14" s="226" t="s">
        <v>289</v>
      </c>
      <c r="H14" s="227">
        <v>1.32E-2</v>
      </c>
      <c r="I14" s="228">
        <v>17.05</v>
      </c>
      <c r="J14" s="228">
        <v>0.22</v>
      </c>
    </row>
    <row r="15" spans="1:10" ht="26.4">
      <c r="A15" s="229"/>
      <c r="B15" s="229"/>
      <c r="C15" s="229"/>
      <c r="D15" s="229"/>
      <c r="E15" s="229" t="s">
        <v>382</v>
      </c>
      <c r="F15" s="230">
        <v>25.28</v>
      </c>
      <c r="G15" s="229" t="s">
        <v>383</v>
      </c>
      <c r="H15" s="230">
        <v>0</v>
      </c>
      <c r="I15" s="229" t="s">
        <v>384</v>
      </c>
      <c r="J15" s="230">
        <v>25.28</v>
      </c>
    </row>
    <row r="16" spans="1:10" ht="14.4" thickBot="1">
      <c r="A16" s="229"/>
      <c r="B16" s="229"/>
      <c r="C16" s="229"/>
      <c r="D16" s="229"/>
      <c r="E16" s="229" t="s">
        <v>385</v>
      </c>
      <c r="F16" s="230">
        <v>81.14</v>
      </c>
      <c r="G16" s="229"/>
      <c r="H16" s="231" t="s">
        <v>386</v>
      </c>
      <c r="I16" s="231"/>
      <c r="J16" s="230">
        <v>387.11</v>
      </c>
    </row>
    <row r="17" spans="1:10" ht="1.05" customHeight="1" thickTop="1">
      <c r="A17" s="232"/>
      <c r="B17" s="232"/>
      <c r="C17" s="232"/>
      <c r="D17" s="232"/>
      <c r="E17" s="232"/>
      <c r="F17" s="232"/>
      <c r="G17" s="232"/>
      <c r="H17" s="232"/>
      <c r="I17" s="232"/>
      <c r="J17" s="232"/>
    </row>
    <row r="18" spans="1:10" ht="18" customHeight="1">
      <c r="A18" s="169" t="s">
        <v>252</v>
      </c>
      <c r="B18" s="170" t="s">
        <v>240</v>
      </c>
      <c r="C18" s="169" t="s">
        <v>241</v>
      </c>
      <c r="D18" s="169" t="s">
        <v>242</v>
      </c>
      <c r="E18" s="214" t="s">
        <v>359</v>
      </c>
      <c r="F18" s="214"/>
      <c r="G18" s="171" t="s">
        <v>243</v>
      </c>
      <c r="H18" s="170" t="s">
        <v>244</v>
      </c>
      <c r="I18" s="170" t="s">
        <v>245</v>
      </c>
      <c r="J18" s="170" t="s">
        <v>246</v>
      </c>
    </row>
    <row r="19" spans="1:10" ht="39" customHeight="1">
      <c r="A19" s="172" t="s">
        <v>360</v>
      </c>
      <c r="B19" s="173" t="s">
        <v>253</v>
      </c>
      <c r="C19" s="172" t="s">
        <v>14</v>
      </c>
      <c r="D19" s="172" t="s">
        <v>106</v>
      </c>
      <c r="E19" s="215" t="s">
        <v>387</v>
      </c>
      <c r="F19" s="215"/>
      <c r="G19" s="174" t="s">
        <v>3</v>
      </c>
      <c r="H19" s="216">
        <v>1</v>
      </c>
      <c r="I19" s="175">
        <v>738.3</v>
      </c>
      <c r="J19" s="175">
        <v>738.3</v>
      </c>
    </row>
    <row r="20" spans="1:10" ht="39" customHeight="1">
      <c r="A20" s="217" t="s">
        <v>362</v>
      </c>
      <c r="B20" s="218" t="s">
        <v>388</v>
      </c>
      <c r="C20" s="217" t="s">
        <v>14</v>
      </c>
      <c r="D20" s="217" t="s">
        <v>389</v>
      </c>
      <c r="E20" s="219" t="s">
        <v>390</v>
      </c>
      <c r="F20" s="219"/>
      <c r="G20" s="220" t="s">
        <v>11</v>
      </c>
      <c r="H20" s="221">
        <v>4.1700000000000001E-2</v>
      </c>
      <c r="I20" s="222">
        <v>881.98</v>
      </c>
      <c r="J20" s="222">
        <v>36.770000000000003</v>
      </c>
    </row>
    <row r="21" spans="1:10" ht="25.95" customHeight="1">
      <c r="A21" s="217" t="s">
        <v>362</v>
      </c>
      <c r="B21" s="218" t="s">
        <v>391</v>
      </c>
      <c r="C21" s="217" t="s">
        <v>14</v>
      </c>
      <c r="D21" s="217" t="s">
        <v>392</v>
      </c>
      <c r="E21" s="219" t="s">
        <v>365</v>
      </c>
      <c r="F21" s="219"/>
      <c r="G21" s="220" t="s">
        <v>3</v>
      </c>
      <c r="H21" s="221">
        <v>5.0648999999999997</v>
      </c>
      <c r="I21" s="222">
        <v>12.57</v>
      </c>
      <c r="J21" s="222">
        <v>63.66</v>
      </c>
    </row>
    <row r="22" spans="1:10" ht="64.95" customHeight="1">
      <c r="A22" s="217" t="s">
        <v>362</v>
      </c>
      <c r="B22" s="218" t="s">
        <v>393</v>
      </c>
      <c r="C22" s="217" t="s">
        <v>14</v>
      </c>
      <c r="D22" s="217" t="s">
        <v>394</v>
      </c>
      <c r="E22" s="219" t="s">
        <v>395</v>
      </c>
      <c r="F22" s="219"/>
      <c r="G22" s="220" t="s">
        <v>32</v>
      </c>
      <c r="H22" s="221">
        <v>0.13250000000000001</v>
      </c>
      <c r="I22" s="222">
        <v>9.99</v>
      </c>
      <c r="J22" s="222">
        <v>1.32</v>
      </c>
    </row>
    <row r="23" spans="1:10" ht="64.95" customHeight="1">
      <c r="A23" s="217" t="s">
        <v>362</v>
      </c>
      <c r="B23" s="218" t="s">
        <v>396</v>
      </c>
      <c r="C23" s="217" t="s">
        <v>14</v>
      </c>
      <c r="D23" s="217" t="s">
        <v>397</v>
      </c>
      <c r="E23" s="219" t="s">
        <v>395</v>
      </c>
      <c r="F23" s="219"/>
      <c r="G23" s="220" t="s">
        <v>32</v>
      </c>
      <c r="H23" s="221">
        <v>0.17219999999999999</v>
      </c>
      <c r="I23" s="222">
        <v>3.72</v>
      </c>
      <c r="J23" s="222">
        <v>0.64</v>
      </c>
    </row>
    <row r="24" spans="1:10" ht="39" customHeight="1">
      <c r="A24" s="217" t="s">
        <v>362</v>
      </c>
      <c r="B24" s="218" t="s">
        <v>398</v>
      </c>
      <c r="C24" s="217" t="s">
        <v>14</v>
      </c>
      <c r="D24" s="217" t="s">
        <v>399</v>
      </c>
      <c r="E24" s="219" t="s">
        <v>400</v>
      </c>
      <c r="F24" s="219"/>
      <c r="G24" s="220" t="s">
        <v>3</v>
      </c>
      <c r="H24" s="221">
        <v>0.153</v>
      </c>
      <c r="I24" s="222">
        <v>439.86</v>
      </c>
      <c r="J24" s="222">
        <v>67.290000000000006</v>
      </c>
    </row>
    <row r="25" spans="1:10" ht="39" customHeight="1">
      <c r="A25" s="217" t="s">
        <v>362</v>
      </c>
      <c r="B25" s="218" t="s">
        <v>401</v>
      </c>
      <c r="C25" s="217" t="s">
        <v>14</v>
      </c>
      <c r="D25" s="217" t="s">
        <v>402</v>
      </c>
      <c r="E25" s="219" t="s">
        <v>403</v>
      </c>
      <c r="F25" s="219"/>
      <c r="G25" s="220" t="s">
        <v>32</v>
      </c>
      <c r="H25" s="221">
        <v>6.6199999999999995E-2</v>
      </c>
      <c r="I25" s="222">
        <v>7.87</v>
      </c>
      <c r="J25" s="222">
        <v>0.52</v>
      </c>
    </row>
    <row r="26" spans="1:10" ht="39" customHeight="1">
      <c r="A26" s="217" t="s">
        <v>362</v>
      </c>
      <c r="B26" s="218" t="s">
        <v>404</v>
      </c>
      <c r="C26" s="217" t="s">
        <v>14</v>
      </c>
      <c r="D26" s="217" t="s">
        <v>405</v>
      </c>
      <c r="E26" s="219" t="s">
        <v>403</v>
      </c>
      <c r="F26" s="219"/>
      <c r="G26" s="220" t="s">
        <v>32</v>
      </c>
      <c r="H26" s="221">
        <v>0.13250000000000001</v>
      </c>
      <c r="I26" s="222">
        <v>8.7899999999999991</v>
      </c>
      <c r="J26" s="222">
        <v>1.1599999999999999</v>
      </c>
    </row>
    <row r="27" spans="1:10" ht="39" customHeight="1">
      <c r="A27" s="217" t="s">
        <v>362</v>
      </c>
      <c r="B27" s="218" t="s">
        <v>406</v>
      </c>
      <c r="C27" s="217" t="s">
        <v>14</v>
      </c>
      <c r="D27" s="217" t="s">
        <v>407</v>
      </c>
      <c r="E27" s="219" t="s">
        <v>403</v>
      </c>
      <c r="F27" s="219"/>
      <c r="G27" s="220" t="s">
        <v>32</v>
      </c>
      <c r="H27" s="221">
        <v>0.17219999999999999</v>
      </c>
      <c r="I27" s="222">
        <v>11.25</v>
      </c>
      <c r="J27" s="222">
        <v>1.93</v>
      </c>
    </row>
    <row r="28" spans="1:10" ht="39" customHeight="1">
      <c r="A28" s="217" t="s">
        <v>362</v>
      </c>
      <c r="B28" s="218" t="s">
        <v>408</v>
      </c>
      <c r="C28" s="217" t="s">
        <v>14</v>
      </c>
      <c r="D28" s="217" t="s">
        <v>409</v>
      </c>
      <c r="E28" s="219" t="s">
        <v>403</v>
      </c>
      <c r="F28" s="219"/>
      <c r="G28" s="220" t="s">
        <v>32</v>
      </c>
      <c r="H28" s="221">
        <v>0.67549999999999999</v>
      </c>
      <c r="I28" s="222">
        <v>2.5099999999999998</v>
      </c>
      <c r="J28" s="222">
        <v>1.69</v>
      </c>
    </row>
    <row r="29" spans="1:10" ht="39" customHeight="1">
      <c r="A29" s="217" t="s">
        <v>362</v>
      </c>
      <c r="B29" s="218" t="s">
        <v>410</v>
      </c>
      <c r="C29" s="217" t="s">
        <v>14</v>
      </c>
      <c r="D29" s="217" t="s">
        <v>411</v>
      </c>
      <c r="E29" s="219" t="s">
        <v>403</v>
      </c>
      <c r="F29" s="219"/>
      <c r="G29" s="220" t="s">
        <v>412</v>
      </c>
      <c r="H29" s="221">
        <v>6.6199999999999995E-2</v>
      </c>
      <c r="I29" s="222">
        <v>46.7</v>
      </c>
      <c r="J29" s="222">
        <v>3.09</v>
      </c>
    </row>
    <row r="30" spans="1:10" ht="52.05" customHeight="1">
      <c r="A30" s="217" t="s">
        <v>362</v>
      </c>
      <c r="B30" s="218" t="s">
        <v>413</v>
      </c>
      <c r="C30" s="217" t="s">
        <v>14</v>
      </c>
      <c r="D30" s="217" t="s">
        <v>414</v>
      </c>
      <c r="E30" s="219" t="s">
        <v>415</v>
      </c>
      <c r="F30" s="219"/>
      <c r="G30" s="220" t="s">
        <v>3</v>
      </c>
      <c r="H30" s="221">
        <v>1.7192000000000001</v>
      </c>
      <c r="I30" s="222">
        <v>24.41</v>
      </c>
      <c r="J30" s="222">
        <v>41.96</v>
      </c>
    </row>
    <row r="31" spans="1:10" ht="25.95" customHeight="1">
      <c r="A31" s="217" t="s">
        <v>362</v>
      </c>
      <c r="B31" s="218" t="s">
        <v>416</v>
      </c>
      <c r="C31" s="217" t="s">
        <v>14</v>
      </c>
      <c r="D31" s="217" t="s">
        <v>417</v>
      </c>
      <c r="E31" s="219" t="s">
        <v>418</v>
      </c>
      <c r="F31" s="219"/>
      <c r="G31" s="220" t="s">
        <v>11</v>
      </c>
      <c r="H31" s="221">
        <v>4.0399999999999998E-2</v>
      </c>
      <c r="I31" s="222">
        <v>71.760000000000005</v>
      </c>
      <c r="J31" s="222">
        <v>2.89</v>
      </c>
    </row>
    <row r="32" spans="1:10" ht="25.95" customHeight="1">
      <c r="A32" s="217" t="s">
        <v>362</v>
      </c>
      <c r="B32" s="218" t="s">
        <v>266</v>
      </c>
      <c r="C32" s="217" t="s">
        <v>14</v>
      </c>
      <c r="D32" s="217" t="s">
        <v>267</v>
      </c>
      <c r="E32" s="219" t="s">
        <v>418</v>
      </c>
      <c r="F32" s="219"/>
      <c r="G32" s="220" t="s">
        <v>11</v>
      </c>
      <c r="H32" s="221">
        <v>1.06E-2</v>
      </c>
      <c r="I32" s="222">
        <v>23.08</v>
      </c>
      <c r="J32" s="222">
        <v>0.24</v>
      </c>
    </row>
    <row r="33" spans="1:10" ht="52.05" customHeight="1">
      <c r="A33" s="217" t="s">
        <v>362</v>
      </c>
      <c r="B33" s="218" t="s">
        <v>419</v>
      </c>
      <c r="C33" s="217" t="s">
        <v>14</v>
      </c>
      <c r="D33" s="217" t="s">
        <v>420</v>
      </c>
      <c r="E33" s="219" t="s">
        <v>415</v>
      </c>
      <c r="F33" s="219"/>
      <c r="G33" s="220" t="s">
        <v>3</v>
      </c>
      <c r="H33" s="221">
        <v>1.7192000000000001</v>
      </c>
      <c r="I33" s="222">
        <v>57.36</v>
      </c>
      <c r="J33" s="222">
        <v>98.61</v>
      </c>
    </row>
    <row r="34" spans="1:10" ht="52.05" customHeight="1">
      <c r="A34" s="217" t="s">
        <v>362</v>
      </c>
      <c r="B34" s="218" t="s">
        <v>421</v>
      </c>
      <c r="C34" s="217" t="s">
        <v>14</v>
      </c>
      <c r="D34" s="217" t="s">
        <v>422</v>
      </c>
      <c r="E34" s="219" t="s">
        <v>400</v>
      </c>
      <c r="F34" s="219"/>
      <c r="G34" s="220" t="s">
        <v>3</v>
      </c>
      <c r="H34" s="221">
        <v>6.6199999999999995E-2</v>
      </c>
      <c r="I34" s="222">
        <v>672.04</v>
      </c>
      <c r="J34" s="222">
        <v>44.48</v>
      </c>
    </row>
    <row r="35" spans="1:10" ht="39" customHeight="1">
      <c r="A35" s="217" t="s">
        <v>362</v>
      </c>
      <c r="B35" s="218" t="s">
        <v>423</v>
      </c>
      <c r="C35" s="217" t="s">
        <v>14</v>
      </c>
      <c r="D35" s="217" t="s">
        <v>424</v>
      </c>
      <c r="E35" s="219" t="s">
        <v>390</v>
      </c>
      <c r="F35" s="219"/>
      <c r="G35" s="220" t="s">
        <v>3</v>
      </c>
      <c r="H35" s="221">
        <v>9.2999999999999992E-3</v>
      </c>
      <c r="I35" s="222">
        <v>17.57</v>
      </c>
      <c r="J35" s="222">
        <v>0.16</v>
      </c>
    </row>
    <row r="36" spans="1:10" ht="39" customHeight="1">
      <c r="A36" s="217" t="s">
        <v>362</v>
      </c>
      <c r="B36" s="218" t="s">
        <v>425</v>
      </c>
      <c r="C36" s="217" t="s">
        <v>14</v>
      </c>
      <c r="D36" s="217" t="s">
        <v>426</v>
      </c>
      <c r="E36" s="219" t="s">
        <v>390</v>
      </c>
      <c r="F36" s="219"/>
      <c r="G36" s="220" t="s">
        <v>3</v>
      </c>
      <c r="H36" s="221">
        <v>1.5109999999999999</v>
      </c>
      <c r="I36" s="222">
        <v>34.03</v>
      </c>
      <c r="J36" s="222">
        <v>51.41</v>
      </c>
    </row>
    <row r="37" spans="1:10" ht="39" customHeight="1">
      <c r="A37" s="217" t="s">
        <v>362</v>
      </c>
      <c r="B37" s="218" t="s">
        <v>427</v>
      </c>
      <c r="C37" s="217" t="s">
        <v>14</v>
      </c>
      <c r="D37" s="217" t="s">
        <v>428</v>
      </c>
      <c r="E37" s="219" t="s">
        <v>403</v>
      </c>
      <c r="F37" s="219"/>
      <c r="G37" s="220" t="s">
        <v>412</v>
      </c>
      <c r="H37" s="221">
        <v>0.13250000000000001</v>
      </c>
      <c r="I37" s="222">
        <v>24.93</v>
      </c>
      <c r="J37" s="222">
        <v>3.3</v>
      </c>
    </row>
    <row r="38" spans="1:10" ht="52.05" customHeight="1">
      <c r="A38" s="217" t="s">
        <v>362</v>
      </c>
      <c r="B38" s="218" t="s">
        <v>429</v>
      </c>
      <c r="C38" s="217" t="s">
        <v>14</v>
      </c>
      <c r="D38" s="217" t="s">
        <v>430</v>
      </c>
      <c r="E38" s="219" t="s">
        <v>403</v>
      </c>
      <c r="F38" s="219"/>
      <c r="G38" s="220" t="s">
        <v>412</v>
      </c>
      <c r="H38" s="221">
        <v>6.6199999999999995E-2</v>
      </c>
      <c r="I38" s="222">
        <v>155.06</v>
      </c>
      <c r="J38" s="222">
        <v>10.26</v>
      </c>
    </row>
    <row r="39" spans="1:10" ht="39" customHeight="1">
      <c r="A39" s="217" t="s">
        <v>362</v>
      </c>
      <c r="B39" s="218" t="s">
        <v>431</v>
      </c>
      <c r="C39" s="217" t="s">
        <v>14</v>
      </c>
      <c r="D39" s="217" t="s">
        <v>432</v>
      </c>
      <c r="E39" s="219" t="s">
        <v>387</v>
      </c>
      <c r="F39" s="219"/>
      <c r="G39" s="220" t="s">
        <v>3</v>
      </c>
      <c r="H39" s="221">
        <v>0.51359999999999995</v>
      </c>
      <c r="I39" s="222">
        <v>90.6</v>
      </c>
      <c r="J39" s="222">
        <v>46.53</v>
      </c>
    </row>
    <row r="40" spans="1:10" ht="39" customHeight="1">
      <c r="A40" s="217" t="s">
        <v>362</v>
      </c>
      <c r="B40" s="218" t="s">
        <v>433</v>
      </c>
      <c r="C40" s="217" t="s">
        <v>14</v>
      </c>
      <c r="D40" s="217" t="s">
        <v>434</v>
      </c>
      <c r="E40" s="219" t="s">
        <v>387</v>
      </c>
      <c r="F40" s="219"/>
      <c r="G40" s="220" t="s">
        <v>3</v>
      </c>
      <c r="H40" s="221">
        <v>0.80230000000000001</v>
      </c>
      <c r="I40" s="222">
        <v>106.13</v>
      </c>
      <c r="J40" s="222">
        <v>85.14</v>
      </c>
    </row>
    <row r="41" spans="1:10" ht="39" customHeight="1">
      <c r="A41" s="217" t="s">
        <v>362</v>
      </c>
      <c r="B41" s="218" t="s">
        <v>435</v>
      </c>
      <c r="C41" s="217" t="s">
        <v>14</v>
      </c>
      <c r="D41" s="217" t="s">
        <v>436</v>
      </c>
      <c r="E41" s="219" t="s">
        <v>387</v>
      </c>
      <c r="F41" s="219"/>
      <c r="G41" s="220" t="s">
        <v>3</v>
      </c>
      <c r="H41" s="221">
        <v>0.62549999999999994</v>
      </c>
      <c r="I41" s="222">
        <v>133.79</v>
      </c>
      <c r="J41" s="222">
        <v>83.68</v>
      </c>
    </row>
    <row r="42" spans="1:10" ht="39" customHeight="1">
      <c r="A42" s="217" t="s">
        <v>362</v>
      </c>
      <c r="B42" s="218" t="s">
        <v>437</v>
      </c>
      <c r="C42" s="217" t="s">
        <v>14</v>
      </c>
      <c r="D42" s="217" t="s">
        <v>438</v>
      </c>
      <c r="E42" s="219" t="s">
        <v>387</v>
      </c>
      <c r="F42" s="219"/>
      <c r="G42" s="220" t="s">
        <v>3</v>
      </c>
      <c r="H42" s="221">
        <v>0.59109999999999996</v>
      </c>
      <c r="I42" s="222">
        <v>152.94999999999999</v>
      </c>
      <c r="J42" s="222">
        <v>90.4</v>
      </c>
    </row>
    <row r="43" spans="1:10" ht="39" customHeight="1">
      <c r="A43" s="223" t="s">
        <v>372</v>
      </c>
      <c r="B43" s="224" t="s">
        <v>439</v>
      </c>
      <c r="C43" s="223" t="s">
        <v>14</v>
      </c>
      <c r="D43" s="223" t="s">
        <v>440</v>
      </c>
      <c r="E43" s="225" t="s">
        <v>375</v>
      </c>
      <c r="F43" s="225"/>
      <c r="G43" s="226" t="s">
        <v>412</v>
      </c>
      <c r="H43" s="227">
        <v>6.6199999999999995E-2</v>
      </c>
      <c r="I43" s="228">
        <v>17.8</v>
      </c>
      <c r="J43" s="228">
        <v>1.17</v>
      </c>
    </row>
    <row r="44" spans="1:10" ht="26.4">
      <c r="A44" s="229"/>
      <c r="B44" s="229"/>
      <c r="C44" s="229"/>
      <c r="D44" s="229"/>
      <c r="E44" s="229" t="s">
        <v>382</v>
      </c>
      <c r="F44" s="230">
        <v>150.85</v>
      </c>
      <c r="G44" s="229" t="s">
        <v>383</v>
      </c>
      <c r="H44" s="230">
        <v>0</v>
      </c>
      <c r="I44" s="229" t="s">
        <v>384</v>
      </c>
      <c r="J44" s="230">
        <v>150.85</v>
      </c>
    </row>
    <row r="45" spans="1:10" ht="14.4" thickBot="1">
      <c r="A45" s="229"/>
      <c r="B45" s="229"/>
      <c r="C45" s="229"/>
      <c r="D45" s="229"/>
      <c r="E45" s="229" t="s">
        <v>385</v>
      </c>
      <c r="F45" s="230">
        <v>195.79</v>
      </c>
      <c r="G45" s="229"/>
      <c r="H45" s="231" t="s">
        <v>386</v>
      </c>
      <c r="I45" s="231"/>
      <c r="J45" s="230">
        <v>934.09</v>
      </c>
    </row>
    <row r="46" spans="1:10" ht="1.05" customHeight="1" thickTop="1">
      <c r="A46" s="232"/>
      <c r="B46" s="232"/>
      <c r="C46" s="232"/>
      <c r="D46" s="232"/>
      <c r="E46" s="232"/>
      <c r="F46" s="232"/>
      <c r="G46" s="232"/>
      <c r="H46" s="232"/>
      <c r="I46" s="232"/>
      <c r="J46" s="232"/>
    </row>
    <row r="47" spans="1:10" ht="18" customHeight="1">
      <c r="A47" s="169" t="s">
        <v>254</v>
      </c>
      <c r="B47" s="170" t="s">
        <v>240</v>
      </c>
      <c r="C47" s="169" t="s">
        <v>241</v>
      </c>
      <c r="D47" s="169" t="s">
        <v>242</v>
      </c>
      <c r="E47" s="214" t="s">
        <v>359</v>
      </c>
      <c r="F47" s="214"/>
      <c r="G47" s="171" t="s">
        <v>243</v>
      </c>
      <c r="H47" s="170" t="s">
        <v>244</v>
      </c>
      <c r="I47" s="170" t="s">
        <v>245</v>
      </c>
      <c r="J47" s="170" t="s">
        <v>246</v>
      </c>
    </row>
    <row r="48" spans="1:10" ht="39" customHeight="1">
      <c r="A48" s="172" t="s">
        <v>360</v>
      </c>
      <c r="B48" s="173" t="s">
        <v>255</v>
      </c>
      <c r="C48" s="172" t="s">
        <v>14</v>
      </c>
      <c r="D48" s="172" t="s">
        <v>256</v>
      </c>
      <c r="E48" s="215" t="s">
        <v>441</v>
      </c>
      <c r="F48" s="215"/>
      <c r="G48" s="174" t="s">
        <v>32</v>
      </c>
      <c r="H48" s="216">
        <v>1</v>
      </c>
      <c r="I48" s="175">
        <v>59.35</v>
      </c>
      <c r="J48" s="175">
        <v>59.35</v>
      </c>
    </row>
    <row r="49" spans="1:10" ht="25.95" customHeight="1">
      <c r="A49" s="217" t="s">
        <v>362</v>
      </c>
      <c r="B49" s="218" t="s">
        <v>442</v>
      </c>
      <c r="C49" s="217" t="s">
        <v>14</v>
      </c>
      <c r="D49" s="217" t="s">
        <v>443</v>
      </c>
      <c r="E49" s="219" t="s">
        <v>368</v>
      </c>
      <c r="F49" s="219"/>
      <c r="G49" s="220" t="s">
        <v>369</v>
      </c>
      <c r="H49" s="221">
        <v>0.72470000000000001</v>
      </c>
      <c r="I49" s="222">
        <v>18.84</v>
      </c>
      <c r="J49" s="222">
        <v>13.65</v>
      </c>
    </row>
    <row r="50" spans="1:10" ht="24" customHeight="1">
      <c r="A50" s="217" t="s">
        <v>362</v>
      </c>
      <c r="B50" s="218" t="s">
        <v>366</v>
      </c>
      <c r="C50" s="217" t="s">
        <v>14</v>
      </c>
      <c r="D50" s="217" t="s">
        <v>367</v>
      </c>
      <c r="E50" s="219" t="s">
        <v>368</v>
      </c>
      <c r="F50" s="219"/>
      <c r="G50" s="220" t="s">
        <v>369</v>
      </c>
      <c r="H50" s="221">
        <v>0.72470000000000001</v>
      </c>
      <c r="I50" s="222">
        <v>22.29</v>
      </c>
      <c r="J50" s="222">
        <v>16.149999999999999</v>
      </c>
    </row>
    <row r="51" spans="1:10" ht="39" customHeight="1">
      <c r="A51" s="217" t="s">
        <v>362</v>
      </c>
      <c r="B51" s="218" t="s">
        <v>444</v>
      </c>
      <c r="C51" s="217" t="s">
        <v>14</v>
      </c>
      <c r="D51" s="217" t="s">
        <v>445</v>
      </c>
      <c r="E51" s="219" t="s">
        <v>446</v>
      </c>
      <c r="F51" s="219"/>
      <c r="G51" s="220" t="s">
        <v>447</v>
      </c>
      <c r="H51" s="221">
        <v>7.0000000000000001E-3</v>
      </c>
      <c r="I51" s="222">
        <v>29.91</v>
      </c>
      <c r="J51" s="222">
        <v>0.2</v>
      </c>
    </row>
    <row r="52" spans="1:10" ht="39" customHeight="1">
      <c r="A52" s="217" t="s">
        <v>362</v>
      </c>
      <c r="B52" s="218" t="s">
        <v>448</v>
      </c>
      <c r="C52" s="217" t="s">
        <v>14</v>
      </c>
      <c r="D52" s="217" t="s">
        <v>449</v>
      </c>
      <c r="E52" s="219" t="s">
        <v>446</v>
      </c>
      <c r="F52" s="219"/>
      <c r="G52" s="220" t="s">
        <v>450</v>
      </c>
      <c r="H52" s="221">
        <v>2.8000000000000001E-2</v>
      </c>
      <c r="I52" s="222">
        <v>28.53</v>
      </c>
      <c r="J52" s="222">
        <v>0.79</v>
      </c>
    </row>
    <row r="53" spans="1:10" ht="39" customHeight="1">
      <c r="A53" s="217" t="s">
        <v>362</v>
      </c>
      <c r="B53" s="218" t="s">
        <v>451</v>
      </c>
      <c r="C53" s="217" t="s">
        <v>14</v>
      </c>
      <c r="D53" s="217" t="s">
        <v>452</v>
      </c>
      <c r="E53" s="219" t="s">
        <v>390</v>
      </c>
      <c r="F53" s="219"/>
      <c r="G53" s="220" t="s">
        <v>11</v>
      </c>
      <c r="H53" s="221">
        <v>4.0000000000000001E-3</v>
      </c>
      <c r="I53" s="222">
        <v>431.67</v>
      </c>
      <c r="J53" s="222">
        <v>1.72</v>
      </c>
    </row>
    <row r="54" spans="1:10" ht="39" customHeight="1">
      <c r="A54" s="223" t="s">
        <v>372</v>
      </c>
      <c r="B54" s="224" t="s">
        <v>453</v>
      </c>
      <c r="C54" s="223" t="s">
        <v>14</v>
      </c>
      <c r="D54" s="223" t="s">
        <v>454</v>
      </c>
      <c r="E54" s="225" t="s">
        <v>375</v>
      </c>
      <c r="F54" s="225"/>
      <c r="G54" s="226" t="s">
        <v>32</v>
      </c>
      <c r="H54" s="227">
        <v>0.74450000000000005</v>
      </c>
      <c r="I54" s="228">
        <v>8.02</v>
      </c>
      <c r="J54" s="228">
        <v>5.97</v>
      </c>
    </row>
    <row r="55" spans="1:10" ht="39" customHeight="1">
      <c r="A55" s="223" t="s">
        <v>372</v>
      </c>
      <c r="B55" s="224" t="s">
        <v>455</v>
      </c>
      <c r="C55" s="223" t="s">
        <v>14</v>
      </c>
      <c r="D55" s="223" t="s">
        <v>456</v>
      </c>
      <c r="E55" s="225" t="s">
        <v>375</v>
      </c>
      <c r="F55" s="225"/>
      <c r="G55" s="226" t="s">
        <v>32</v>
      </c>
      <c r="H55" s="227">
        <v>0.41249999999999998</v>
      </c>
      <c r="I55" s="228">
        <v>28.84</v>
      </c>
      <c r="J55" s="228">
        <v>11.89</v>
      </c>
    </row>
    <row r="56" spans="1:10" ht="24" customHeight="1">
      <c r="A56" s="223" t="s">
        <v>372</v>
      </c>
      <c r="B56" s="224" t="s">
        <v>457</v>
      </c>
      <c r="C56" s="223" t="s">
        <v>14</v>
      </c>
      <c r="D56" s="223" t="s">
        <v>458</v>
      </c>
      <c r="E56" s="225" t="s">
        <v>375</v>
      </c>
      <c r="F56" s="225"/>
      <c r="G56" s="226" t="s">
        <v>289</v>
      </c>
      <c r="H56" s="227">
        <v>0.111</v>
      </c>
      <c r="I56" s="228">
        <v>16.73</v>
      </c>
      <c r="J56" s="228">
        <v>1.85</v>
      </c>
    </row>
    <row r="57" spans="1:10" ht="24" customHeight="1">
      <c r="A57" s="223" t="s">
        <v>372</v>
      </c>
      <c r="B57" s="224" t="s">
        <v>459</v>
      </c>
      <c r="C57" s="223" t="s">
        <v>14</v>
      </c>
      <c r="D57" s="223" t="s">
        <v>460</v>
      </c>
      <c r="E57" s="225" t="s">
        <v>375</v>
      </c>
      <c r="F57" s="225"/>
      <c r="G57" s="226" t="s">
        <v>227</v>
      </c>
      <c r="H57" s="227">
        <v>2.5600000000000001E-2</v>
      </c>
      <c r="I57" s="228">
        <v>33.54</v>
      </c>
      <c r="J57" s="228">
        <v>0.85</v>
      </c>
    </row>
    <row r="58" spans="1:10" ht="25.95" customHeight="1">
      <c r="A58" s="223" t="s">
        <v>372</v>
      </c>
      <c r="B58" s="224" t="s">
        <v>461</v>
      </c>
      <c r="C58" s="223" t="s">
        <v>14</v>
      </c>
      <c r="D58" s="223" t="s">
        <v>462</v>
      </c>
      <c r="E58" s="225" t="s">
        <v>375</v>
      </c>
      <c r="F58" s="225"/>
      <c r="G58" s="226" t="s">
        <v>32</v>
      </c>
      <c r="H58" s="227">
        <v>0.55000000000000004</v>
      </c>
      <c r="I58" s="228">
        <v>11.43</v>
      </c>
      <c r="J58" s="228">
        <v>6.28</v>
      </c>
    </row>
    <row r="59" spans="1:10" ht="26.4">
      <c r="A59" s="229"/>
      <c r="B59" s="229"/>
      <c r="C59" s="229"/>
      <c r="D59" s="229"/>
      <c r="E59" s="229" t="s">
        <v>382</v>
      </c>
      <c r="F59" s="230">
        <v>23.94</v>
      </c>
      <c r="G59" s="229" t="s">
        <v>383</v>
      </c>
      <c r="H59" s="230">
        <v>0</v>
      </c>
      <c r="I59" s="229" t="s">
        <v>384</v>
      </c>
      <c r="J59" s="230">
        <v>23.94</v>
      </c>
    </row>
    <row r="60" spans="1:10" ht="14.4" thickBot="1">
      <c r="A60" s="229"/>
      <c r="B60" s="229"/>
      <c r="C60" s="229"/>
      <c r="D60" s="229"/>
      <c r="E60" s="229" t="s">
        <v>385</v>
      </c>
      <c r="F60" s="230">
        <v>15.73</v>
      </c>
      <c r="G60" s="229"/>
      <c r="H60" s="231" t="s">
        <v>386</v>
      </c>
      <c r="I60" s="231"/>
      <c r="J60" s="230">
        <v>75.08</v>
      </c>
    </row>
    <row r="61" spans="1:10" ht="1.05" customHeight="1" thickTop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</row>
    <row r="62" spans="1:10" ht="18" customHeight="1">
      <c r="A62" s="169" t="s">
        <v>259</v>
      </c>
      <c r="B62" s="170" t="s">
        <v>240</v>
      </c>
      <c r="C62" s="169" t="s">
        <v>241</v>
      </c>
      <c r="D62" s="169" t="s">
        <v>242</v>
      </c>
      <c r="E62" s="214" t="s">
        <v>359</v>
      </c>
      <c r="F62" s="214"/>
      <c r="G62" s="171" t="s">
        <v>243</v>
      </c>
      <c r="H62" s="170" t="s">
        <v>244</v>
      </c>
      <c r="I62" s="170" t="s">
        <v>245</v>
      </c>
      <c r="J62" s="170" t="s">
        <v>246</v>
      </c>
    </row>
    <row r="63" spans="1:10" ht="25.95" customHeight="1">
      <c r="A63" s="172" t="s">
        <v>360</v>
      </c>
      <c r="B63" s="173" t="s">
        <v>260</v>
      </c>
      <c r="C63" s="172" t="s">
        <v>14</v>
      </c>
      <c r="D63" s="172" t="s">
        <v>261</v>
      </c>
      <c r="E63" s="215" t="s">
        <v>463</v>
      </c>
      <c r="F63" s="215"/>
      <c r="G63" s="174" t="s">
        <v>3</v>
      </c>
      <c r="H63" s="216">
        <v>1</v>
      </c>
      <c r="I63" s="175">
        <v>3.86</v>
      </c>
      <c r="J63" s="175">
        <v>3.86</v>
      </c>
    </row>
    <row r="64" spans="1:10" ht="24" customHeight="1">
      <c r="A64" s="217" t="s">
        <v>362</v>
      </c>
      <c r="B64" s="218" t="s">
        <v>370</v>
      </c>
      <c r="C64" s="217" t="s">
        <v>14</v>
      </c>
      <c r="D64" s="217" t="s">
        <v>371</v>
      </c>
      <c r="E64" s="219" t="s">
        <v>368</v>
      </c>
      <c r="F64" s="219"/>
      <c r="G64" s="220" t="s">
        <v>369</v>
      </c>
      <c r="H64" s="221">
        <v>0.2132</v>
      </c>
      <c r="I64" s="222">
        <v>18.14</v>
      </c>
      <c r="J64" s="222">
        <v>3.86</v>
      </c>
    </row>
    <row r="65" spans="1:10" ht="26.4">
      <c r="A65" s="229"/>
      <c r="B65" s="229"/>
      <c r="C65" s="229"/>
      <c r="D65" s="229"/>
      <c r="E65" s="229" t="s">
        <v>382</v>
      </c>
      <c r="F65" s="230">
        <v>2.82</v>
      </c>
      <c r="G65" s="229" t="s">
        <v>383</v>
      </c>
      <c r="H65" s="230">
        <v>0</v>
      </c>
      <c r="I65" s="229" t="s">
        <v>384</v>
      </c>
      <c r="J65" s="230">
        <v>2.82</v>
      </c>
    </row>
    <row r="66" spans="1:10" ht="14.4" thickBot="1">
      <c r="A66" s="229"/>
      <c r="B66" s="229"/>
      <c r="C66" s="229"/>
      <c r="D66" s="229"/>
      <c r="E66" s="229" t="s">
        <v>385</v>
      </c>
      <c r="F66" s="230">
        <v>1.02</v>
      </c>
      <c r="G66" s="229"/>
      <c r="H66" s="231" t="s">
        <v>386</v>
      </c>
      <c r="I66" s="231"/>
      <c r="J66" s="230">
        <v>4.88</v>
      </c>
    </row>
    <row r="67" spans="1:10" ht="1.05" customHeight="1" thickTop="1">
      <c r="A67" s="232"/>
      <c r="B67" s="232"/>
      <c r="C67" s="232"/>
      <c r="D67" s="232"/>
      <c r="E67" s="232"/>
      <c r="F67" s="232"/>
      <c r="G67" s="232"/>
      <c r="H67" s="232"/>
      <c r="I67" s="232"/>
      <c r="J67" s="232"/>
    </row>
    <row r="68" spans="1:10" ht="18" customHeight="1">
      <c r="A68" s="169" t="s">
        <v>262</v>
      </c>
      <c r="B68" s="170" t="s">
        <v>240</v>
      </c>
      <c r="C68" s="169" t="s">
        <v>241</v>
      </c>
      <c r="D68" s="169" t="s">
        <v>242</v>
      </c>
      <c r="E68" s="214" t="s">
        <v>359</v>
      </c>
      <c r="F68" s="214"/>
      <c r="G68" s="171" t="s">
        <v>243</v>
      </c>
      <c r="H68" s="170" t="s">
        <v>244</v>
      </c>
      <c r="I68" s="170" t="s">
        <v>245</v>
      </c>
      <c r="J68" s="170" t="s">
        <v>246</v>
      </c>
    </row>
    <row r="69" spans="1:10" ht="64.95" customHeight="1">
      <c r="A69" s="172" t="s">
        <v>360</v>
      </c>
      <c r="B69" s="173" t="s">
        <v>263</v>
      </c>
      <c r="C69" s="172" t="s">
        <v>14</v>
      </c>
      <c r="D69" s="172" t="s">
        <v>264</v>
      </c>
      <c r="E69" s="215" t="s">
        <v>418</v>
      </c>
      <c r="F69" s="215"/>
      <c r="G69" s="174" t="s">
        <v>11</v>
      </c>
      <c r="H69" s="216">
        <v>1</v>
      </c>
      <c r="I69" s="175">
        <v>12.69</v>
      </c>
      <c r="J69" s="175">
        <v>12.69</v>
      </c>
    </row>
    <row r="70" spans="1:10" ht="39" customHeight="1">
      <c r="A70" s="217" t="s">
        <v>362</v>
      </c>
      <c r="B70" s="218" t="s">
        <v>464</v>
      </c>
      <c r="C70" s="217" t="s">
        <v>14</v>
      </c>
      <c r="D70" s="217" t="s">
        <v>465</v>
      </c>
      <c r="E70" s="219" t="s">
        <v>446</v>
      </c>
      <c r="F70" s="219"/>
      <c r="G70" s="220" t="s">
        <v>447</v>
      </c>
      <c r="H70" s="221">
        <v>3.6200000000000003E-2</v>
      </c>
      <c r="I70" s="222">
        <v>213.66</v>
      </c>
      <c r="J70" s="222">
        <v>7.73</v>
      </c>
    </row>
    <row r="71" spans="1:10" ht="39" customHeight="1">
      <c r="A71" s="217" t="s">
        <v>362</v>
      </c>
      <c r="B71" s="218" t="s">
        <v>466</v>
      </c>
      <c r="C71" s="217" t="s">
        <v>14</v>
      </c>
      <c r="D71" s="217" t="s">
        <v>467</v>
      </c>
      <c r="E71" s="219" t="s">
        <v>446</v>
      </c>
      <c r="F71" s="219"/>
      <c r="G71" s="220" t="s">
        <v>450</v>
      </c>
      <c r="H71" s="221">
        <v>3.9399999999999998E-2</v>
      </c>
      <c r="I71" s="222">
        <v>91.18</v>
      </c>
      <c r="J71" s="222">
        <v>3.59</v>
      </c>
    </row>
    <row r="72" spans="1:10" ht="24" customHeight="1">
      <c r="A72" s="217" t="s">
        <v>362</v>
      </c>
      <c r="B72" s="218" t="s">
        <v>370</v>
      </c>
      <c r="C72" s="217" t="s">
        <v>14</v>
      </c>
      <c r="D72" s="217" t="s">
        <v>371</v>
      </c>
      <c r="E72" s="219" t="s">
        <v>368</v>
      </c>
      <c r="F72" s="219"/>
      <c r="G72" s="220" t="s">
        <v>369</v>
      </c>
      <c r="H72" s="221">
        <v>7.5600000000000001E-2</v>
      </c>
      <c r="I72" s="222">
        <v>18.14</v>
      </c>
      <c r="J72" s="222">
        <v>1.37</v>
      </c>
    </row>
    <row r="73" spans="1:10" ht="26.4">
      <c r="A73" s="229"/>
      <c r="B73" s="229"/>
      <c r="C73" s="229"/>
      <c r="D73" s="229"/>
      <c r="E73" s="229" t="s">
        <v>382</v>
      </c>
      <c r="F73" s="230">
        <v>3.11</v>
      </c>
      <c r="G73" s="229" t="s">
        <v>383</v>
      </c>
      <c r="H73" s="230">
        <v>0</v>
      </c>
      <c r="I73" s="229" t="s">
        <v>384</v>
      </c>
      <c r="J73" s="230">
        <v>3.11</v>
      </c>
    </row>
    <row r="74" spans="1:10" ht="14.4" thickBot="1">
      <c r="A74" s="229"/>
      <c r="B74" s="229"/>
      <c r="C74" s="229"/>
      <c r="D74" s="229"/>
      <c r="E74" s="229" t="s">
        <v>385</v>
      </c>
      <c r="F74" s="230">
        <v>3.36</v>
      </c>
      <c r="G74" s="229"/>
      <c r="H74" s="231" t="s">
        <v>386</v>
      </c>
      <c r="I74" s="231"/>
      <c r="J74" s="230">
        <v>16.05</v>
      </c>
    </row>
    <row r="75" spans="1:10" ht="1.05" customHeight="1" thickTop="1">
      <c r="A75" s="232"/>
      <c r="B75" s="232"/>
      <c r="C75" s="232"/>
      <c r="D75" s="232"/>
      <c r="E75" s="232"/>
      <c r="F75" s="232"/>
      <c r="G75" s="232"/>
      <c r="H75" s="232"/>
      <c r="I75" s="232"/>
      <c r="J75" s="232"/>
    </row>
    <row r="76" spans="1:10" ht="18" customHeight="1">
      <c r="A76" s="169" t="s">
        <v>265</v>
      </c>
      <c r="B76" s="170" t="s">
        <v>240</v>
      </c>
      <c r="C76" s="169" t="s">
        <v>241</v>
      </c>
      <c r="D76" s="169" t="s">
        <v>242</v>
      </c>
      <c r="E76" s="214" t="s">
        <v>359</v>
      </c>
      <c r="F76" s="214"/>
      <c r="G76" s="171" t="s">
        <v>243</v>
      </c>
      <c r="H76" s="170" t="s">
        <v>244</v>
      </c>
      <c r="I76" s="170" t="s">
        <v>245</v>
      </c>
      <c r="J76" s="170" t="s">
        <v>246</v>
      </c>
    </row>
    <row r="77" spans="1:10" ht="25.95" customHeight="1">
      <c r="A77" s="172" t="s">
        <v>360</v>
      </c>
      <c r="B77" s="173" t="s">
        <v>266</v>
      </c>
      <c r="C77" s="172" t="s">
        <v>14</v>
      </c>
      <c r="D77" s="172" t="s">
        <v>267</v>
      </c>
      <c r="E77" s="215" t="s">
        <v>418</v>
      </c>
      <c r="F77" s="215"/>
      <c r="G77" s="174" t="s">
        <v>11</v>
      </c>
      <c r="H77" s="216">
        <v>1</v>
      </c>
      <c r="I77" s="175">
        <v>23.08</v>
      </c>
      <c r="J77" s="175">
        <v>23.08</v>
      </c>
    </row>
    <row r="78" spans="1:10" ht="64.95" customHeight="1">
      <c r="A78" s="217" t="s">
        <v>362</v>
      </c>
      <c r="B78" s="218" t="s">
        <v>468</v>
      </c>
      <c r="C78" s="217" t="s">
        <v>14</v>
      </c>
      <c r="D78" s="217" t="s">
        <v>469</v>
      </c>
      <c r="E78" s="219" t="s">
        <v>446</v>
      </c>
      <c r="F78" s="219"/>
      <c r="G78" s="220" t="s">
        <v>447</v>
      </c>
      <c r="H78" s="221">
        <v>5.4000000000000003E-3</v>
      </c>
      <c r="I78" s="222">
        <v>314.44</v>
      </c>
      <c r="J78" s="222">
        <v>1.69</v>
      </c>
    </row>
    <row r="79" spans="1:10" ht="64.95" customHeight="1">
      <c r="A79" s="217" t="s">
        <v>362</v>
      </c>
      <c r="B79" s="218" t="s">
        <v>470</v>
      </c>
      <c r="C79" s="217" t="s">
        <v>14</v>
      </c>
      <c r="D79" s="217" t="s">
        <v>471</v>
      </c>
      <c r="E79" s="219" t="s">
        <v>446</v>
      </c>
      <c r="F79" s="219"/>
      <c r="G79" s="220" t="s">
        <v>450</v>
      </c>
      <c r="H79" s="221">
        <v>5.9999999999999995E-4</v>
      </c>
      <c r="I79" s="222">
        <v>68.790000000000006</v>
      </c>
      <c r="J79" s="222">
        <v>0.04</v>
      </c>
    </row>
    <row r="80" spans="1:10" ht="24" customHeight="1">
      <c r="A80" s="217" t="s">
        <v>362</v>
      </c>
      <c r="B80" s="218" t="s">
        <v>370</v>
      </c>
      <c r="C80" s="217" t="s">
        <v>14</v>
      </c>
      <c r="D80" s="217" t="s">
        <v>371</v>
      </c>
      <c r="E80" s="219" t="s">
        <v>368</v>
      </c>
      <c r="F80" s="219"/>
      <c r="G80" s="220" t="s">
        <v>369</v>
      </c>
      <c r="H80" s="221">
        <v>0.78659999999999997</v>
      </c>
      <c r="I80" s="222">
        <v>18.14</v>
      </c>
      <c r="J80" s="222">
        <v>14.26</v>
      </c>
    </row>
    <row r="81" spans="1:10" ht="39" customHeight="1">
      <c r="A81" s="217" t="s">
        <v>362</v>
      </c>
      <c r="B81" s="218" t="s">
        <v>472</v>
      </c>
      <c r="C81" s="217" t="s">
        <v>14</v>
      </c>
      <c r="D81" s="217" t="s">
        <v>473</v>
      </c>
      <c r="E81" s="219" t="s">
        <v>446</v>
      </c>
      <c r="F81" s="219"/>
      <c r="G81" s="220" t="s">
        <v>447</v>
      </c>
      <c r="H81" s="221">
        <v>0.19620000000000001</v>
      </c>
      <c r="I81" s="222">
        <v>36.18</v>
      </c>
      <c r="J81" s="222">
        <v>7.09</v>
      </c>
    </row>
    <row r="82" spans="1:10" ht="26.4">
      <c r="A82" s="229"/>
      <c r="B82" s="229"/>
      <c r="C82" s="229"/>
      <c r="D82" s="229"/>
      <c r="E82" s="229" t="s">
        <v>382</v>
      </c>
      <c r="F82" s="230">
        <v>15.36</v>
      </c>
      <c r="G82" s="229" t="s">
        <v>383</v>
      </c>
      <c r="H82" s="230">
        <v>0</v>
      </c>
      <c r="I82" s="229" t="s">
        <v>384</v>
      </c>
      <c r="J82" s="230">
        <v>15.36</v>
      </c>
    </row>
    <row r="83" spans="1:10" ht="14.4" thickBot="1">
      <c r="A83" s="229"/>
      <c r="B83" s="229"/>
      <c r="C83" s="229"/>
      <c r="D83" s="229"/>
      <c r="E83" s="229" t="s">
        <v>385</v>
      </c>
      <c r="F83" s="230">
        <v>6.12</v>
      </c>
      <c r="G83" s="229"/>
      <c r="H83" s="231" t="s">
        <v>386</v>
      </c>
      <c r="I83" s="231"/>
      <c r="J83" s="230">
        <v>29.2</v>
      </c>
    </row>
    <row r="84" spans="1:10" ht="1.05" customHeight="1" thickTop="1">
      <c r="A84" s="232"/>
      <c r="B84" s="232"/>
      <c r="C84" s="232"/>
      <c r="D84" s="232"/>
      <c r="E84" s="232"/>
      <c r="F84" s="232"/>
      <c r="G84" s="232"/>
      <c r="H84" s="232"/>
      <c r="I84" s="232"/>
      <c r="J84" s="232"/>
    </row>
    <row r="85" spans="1:10" ht="18" customHeight="1">
      <c r="A85" s="169" t="s">
        <v>268</v>
      </c>
      <c r="B85" s="170" t="s">
        <v>240</v>
      </c>
      <c r="C85" s="169" t="s">
        <v>241</v>
      </c>
      <c r="D85" s="169" t="s">
        <v>242</v>
      </c>
      <c r="E85" s="214" t="s">
        <v>359</v>
      </c>
      <c r="F85" s="214"/>
      <c r="G85" s="171" t="s">
        <v>243</v>
      </c>
      <c r="H85" s="170" t="s">
        <v>244</v>
      </c>
      <c r="I85" s="170" t="s">
        <v>245</v>
      </c>
      <c r="J85" s="170" t="s">
        <v>246</v>
      </c>
    </row>
    <row r="86" spans="1:10" ht="25.95" customHeight="1">
      <c r="A86" s="172" t="s">
        <v>360</v>
      </c>
      <c r="B86" s="173" t="s">
        <v>269</v>
      </c>
      <c r="C86" s="172" t="s">
        <v>14</v>
      </c>
      <c r="D86" s="172" t="s">
        <v>109</v>
      </c>
      <c r="E86" s="215" t="s">
        <v>361</v>
      </c>
      <c r="F86" s="215"/>
      <c r="G86" s="174" t="s">
        <v>11</v>
      </c>
      <c r="H86" s="216">
        <v>1</v>
      </c>
      <c r="I86" s="175">
        <v>1.39</v>
      </c>
      <c r="J86" s="175">
        <v>1.39</v>
      </c>
    </row>
    <row r="87" spans="1:10" ht="39" customHeight="1">
      <c r="A87" s="217" t="s">
        <v>362</v>
      </c>
      <c r="B87" s="218" t="s">
        <v>474</v>
      </c>
      <c r="C87" s="217" t="s">
        <v>14</v>
      </c>
      <c r="D87" s="217" t="s">
        <v>475</v>
      </c>
      <c r="E87" s="219" t="s">
        <v>446</v>
      </c>
      <c r="F87" s="219"/>
      <c r="G87" s="220" t="s">
        <v>447</v>
      </c>
      <c r="H87" s="221">
        <v>3.0000000000000001E-3</v>
      </c>
      <c r="I87" s="222">
        <v>245.84</v>
      </c>
      <c r="J87" s="222">
        <v>0.73</v>
      </c>
    </row>
    <row r="88" spans="1:10" ht="39" customHeight="1">
      <c r="A88" s="217" t="s">
        <v>362</v>
      </c>
      <c r="B88" s="218" t="s">
        <v>476</v>
      </c>
      <c r="C88" s="217" t="s">
        <v>14</v>
      </c>
      <c r="D88" s="217" t="s">
        <v>477</v>
      </c>
      <c r="E88" s="219" t="s">
        <v>446</v>
      </c>
      <c r="F88" s="219"/>
      <c r="G88" s="220" t="s">
        <v>450</v>
      </c>
      <c r="H88" s="221">
        <v>6.0000000000000001E-3</v>
      </c>
      <c r="I88" s="222">
        <v>83.98</v>
      </c>
      <c r="J88" s="222">
        <v>0.5</v>
      </c>
    </row>
    <row r="89" spans="1:10" ht="24" customHeight="1">
      <c r="A89" s="217" t="s">
        <v>362</v>
      </c>
      <c r="B89" s="218" t="s">
        <v>370</v>
      </c>
      <c r="C89" s="217" t="s">
        <v>14</v>
      </c>
      <c r="D89" s="217" t="s">
        <v>371</v>
      </c>
      <c r="E89" s="219" t="s">
        <v>368</v>
      </c>
      <c r="F89" s="219"/>
      <c r="G89" s="220" t="s">
        <v>369</v>
      </c>
      <c r="H89" s="221">
        <v>8.9999999999999993E-3</v>
      </c>
      <c r="I89" s="222">
        <v>18.14</v>
      </c>
      <c r="J89" s="222">
        <v>0.16</v>
      </c>
    </row>
    <row r="90" spans="1:10" ht="26.4">
      <c r="A90" s="229"/>
      <c r="B90" s="229"/>
      <c r="C90" s="229"/>
      <c r="D90" s="229"/>
      <c r="E90" s="229" t="s">
        <v>382</v>
      </c>
      <c r="F90" s="230">
        <v>0.32</v>
      </c>
      <c r="G90" s="229" t="s">
        <v>383</v>
      </c>
      <c r="H90" s="230">
        <v>0</v>
      </c>
      <c r="I90" s="229" t="s">
        <v>384</v>
      </c>
      <c r="J90" s="230">
        <v>0.32</v>
      </c>
    </row>
    <row r="91" spans="1:10" ht="14.4" thickBot="1">
      <c r="A91" s="229"/>
      <c r="B91" s="229"/>
      <c r="C91" s="229"/>
      <c r="D91" s="229"/>
      <c r="E91" s="229" t="s">
        <v>385</v>
      </c>
      <c r="F91" s="230">
        <v>0.36</v>
      </c>
      <c r="G91" s="229"/>
      <c r="H91" s="231" t="s">
        <v>386</v>
      </c>
      <c r="I91" s="231"/>
      <c r="J91" s="230">
        <v>1.75</v>
      </c>
    </row>
    <row r="92" spans="1:10" ht="1.05" customHeight="1" thickTop="1">
      <c r="A92" s="232"/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 ht="18" customHeight="1">
      <c r="A93" s="169" t="s">
        <v>270</v>
      </c>
      <c r="B93" s="170" t="s">
        <v>240</v>
      </c>
      <c r="C93" s="169" t="s">
        <v>241</v>
      </c>
      <c r="D93" s="169" t="s">
        <v>242</v>
      </c>
      <c r="E93" s="214" t="s">
        <v>359</v>
      </c>
      <c r="F93" s="214"/>
      <c r="G93" s="171" t="s">
        <v>243</v>
      </c>
      <c r="H93" s="170" t="s">
        <v>244</v>
      </c>
      <c r="I93" s="170" t="s">
        <v>245</v>
      </c>
      <c r="J93" s="170" t="s">
        <v>246</v>
      </c>
    </row>
    <row r="94" spans="1:10" ht="52.05" customHeight="1">
      <c r="A94" s="172" t="s">
        <v>360</v>
      </c>
      <c r="B94" s="173" t="s">
        <v>271</v>
      </c>
      <c r="C94" s="172" t="s">
        <v>14</v>
      </c>
      <c r="D94" s="172" t="s">
        <v>272</v>
      </c>
      <c r="E94" s="215" t="s">
        <v>418</v>
      </c>
      <c r="F94" s="215"/>
      <c r="G94" s="174" t="s">
        <v>11</v>
      </c>
      <c r="H94" s="216">
        <v>1</v>
      </c>
      <c r="I94" s="175">
        <v>105.96</v>
      </c>
      <c r="J94" s="175">
        <v>105.96</v>
      </c>
    </row>
    <row r="95" spans="1:10" ht="39" customHeight="1">
      <c r="A95" s="217" t="s">
        <v>362</v>
      </c>
      <c r="B95" s="218" t="s">
        <v>464</v>
      </c>
      <c r="C95" s="217" t="s">
        <v>14</v>
      </c>
      <c r="D95" s="217" t="s">
        <v>465</v>
      </c>
      <c r="E95" s="219" t="s">
        <v>446</v>
      </c>
      <c r="F95" s="219"/>
      <c r="G95" s="220" t="s">
        <v>447</v>
      </c>
      <c r="H95" s="221">
        <v>4.4400000000000002E-2</v>
      </c>
      <c r="I95" s="222">
        <v>213.66</v>
      </c>
      <c r="J95" s="222">
        <v>9.48</v>
      </c>
    </row>
    <row r="96" spans="1:10" ht="39" customHeight="1">
      <c r="A96" s="217" t="s">
        <v>362</v>
      </c>
      <c r="B96" s="218" t="s">
        <v>466</v>
      </c>
      <c r="C96" s="217" t="s">
        <v>14</v>
      </c>
      <c r="D96" s="217" t="s">
        <v>467</v>
      </c>
      <c r="E96" s="219" t="s">
        <v>446</v>
      </c>
      <c r="F96" s="219"/>
      <c r="G96" s="220" t="s">
        <v>450</v>
      </c>
      <c r="H96" s="221">
        <v>6.4100000000000004E-2</v>
      </c>
      <c r="I96" s="222">
        <v>91.18</v>
      </c>
      <c r="J96" s="222">
        <v>5.84</v>
      </c>
    </row>
    <row r="97" spans="1:10" ht="64.95" customHeight="1">
      <c r="A97" s="217" t="s">
        <v>362</v>
      </c>
      <c r="B97" s="218" t="s">
        <v>468</v>
      </c>
      <c r="C97" s="217" t="s">
        <v>14</v>
      </c>
      <c r="D97" s="217" t="s">
        <v>469</v>
      </c>
      <c r="E97" s="219" t="s">
        <v>446</v>
      </c>
      <c r="F97" s="219"/>
      <c r="G97" s="220" t="s">
        <v>447</v>
      </c>
      <c r="H97" s="221">
        <v>5.4000000000000003E-3</v>
      </c>
      <c r="I97" s="222">
        <v>314.44</v>
      </c>
      <c r="J97" s="222">
        <v>1.69</v>
      </c>
    </row>
    <row r="98" spans="1:10" ht="64.95" customHeight="1">
      <c r="A98" s="217" t="s">
        <v>362</v>
      </c>
      <c r="B98" s="218" t="s">
        <v>470</v>
      </c>
      <c r="C98" s="217" t="s">
        <v>14</v>
      </c>
      <c r="D98" s="217" t="s">
        <v>471</v>
      </c>
      <c r="E98" s="219" t="s">
        <v>446</v>
      </c>
      <c r="F98" s="219"/>
      <c r="G98" s="220" t="s">
        <v>450</v>
      </c>
      <c r="H98" s="221">
        <v>5.9999999999999995E-4</v>
      </c>
      <c r="I98" s="222">
        <v>68.790000000000006</v>
      </c>
      <c r="J98" s="222">
        <v>0.04</v>
      </c>
    </row>
    <row r="99" spans="1:10" ht="24" customHeight="1">
      <c r="A99" s="217" t="s">
        <v>362</v>
      </c>
      <c r="B99" s="218" t="s">
        <v>370</v>
      </c>
      <c r="C99" s="217" t="s">
        <v>14</v>
      </c>
      <c r="D99" s="217" t="s">
        <v>371</v>
      </c>
      <c r="E99" s="219" t="s">
        <v>368</v>
      </c>
      <c r="F99" s="219"/>
      <c r="G99" s="220" t="s">
        <v>369</v>
      </c>
      <c r="H99" s="221">
        <v>6.0499999999999998E-2</v>
      </c>
      <c r="I99" s="222">
        <v>18.14</v>
      </c>
      <c r="J99" s="222">
        <v>1.0900000000000001</v>
      </c>
    </row>
    <row r="100" spans="1:10" ht="39" customHeight="1">
      <c r="A100" s="217" t="s">
        <v>362</v>
      </c>
      <c r="B100" s="218" t="s">
        <v>472</v>
      </c>
      <c r="C100" s="217" t="s">
        <v>14</v>
      </c>
      <c r="D100" s="217" t="s">
        <v>473</v>
      </c>
      <c r="E100" s="219" t="s">
        <v>446</v>
      </c>
      <c r="F100" s="219"/>
      <c r="G100" s="220" t="s">
        <v>447</v>
      </c>
      <c r="H100" s="221">
        <v>0.13389999999999999</v>
      </c>
      <c r="I100" s="222">
        <v>36.18</v>
      </c>
      <c r="J100" s="222">
        <v>4.84</v>
      </c>
    </row>
    <row r="101" spans="1:10" ht="25.95" customHeight="1">
      <c r="A101" s="223" t="s">
        <v>372</v>
      </c>
      <c r="B101" s="224" t="s">
        <v>478</v>
      </c>
      <c r="C101" s="223" t="s">
        <v>14</v>
      </c>
      <c r="D101" s="223" t="s">
        <v>479</v>
      </c>
      <c r="E101" s="225" t="s">
        <v>375</v>
      </c>
      <c r="F101" s="225"/>
      <c r="G101" s="226" t="s">
        <v>11</v>
      </c>
      <c r="H101" s="227">
        <v>1.3889</v>
      </c>
      <c r="I101" s="228">
        <v>59.75</v>
      </c>
      <c r="J101" s="228">
        <v>82.98</v>
      </c>
    </row>
    <row r="102" spans="1:10" ht="26.4">
      <c r="A102" s="229"/>
      <c r="B102" s="229"/>
      <c r="C102" s="229"/>
      <c r="D102" s="229"/>
      <c r="E102" s="229" t="s">
        <v>382</v>
      </c>
      <c r="F102" s="230">
        <v>7.22</v>
      </c>
      <c r="G102" s="229" t="s">
        <v>383</v>
      </c>
      <c r="H102" s="230">
        <v>0</v>
      </c>
      <c r="I102" s="229" t="s">
        <v>384</v>
      </c>
      <c r="J102" s="230">
        <v>7.22</v>
      </c>
    </row>
    <row r="103" spans="1:10" ht="14.4" thickBot="1">
      <c r="A103" s="229"/>
      <c r="B103" s="229"/>
      <c r="C103" s="229"/>
      <c r="D103" s="229"/>
      <c r="E103" s="229" t="s">
        <v>385</v>
      </c>
      <c r="F103" s="230">
        <v>28.1</v>
      </c>
      <c r="G103" s="229"/>
      <c r="H103" s="231" t="s">
        <v>386</v>
      </c>
      <c r="I103" s="231"/>
      <c r="J103" s="230">
        <v>134.06</v>
      </c>
    </row>
    <row r="104" spans="1:10" ht="1.05" customHeight="1" thickTop="1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</row>
    <row r="105" spans="1:10" ht="18" customHeight="1">
      <c r="A105" s="169" t="s">
        <v>273</v>
      </c>
      <c r="B105" s="170" t="s">
        <v>240</v>
      </c>
      <c r="C105" s="169" t="s">
        <v>241</v>
      </c>
      <c r="D105" s="169" t="s">
        <v>242</v>
      </c>
      <c r="E105" s="214" t="s">
        <v>359</v>
      </c>
      <c r="F105" s="214"/>
      <c r="G105" s="171" t="s">
        <v>243</v>
      </c>
      <c r="H105" s="170" t="s">
        <v>244</v>
      </c>
      <c r="I105" s="170" t="s">
        <v>245</v>
      </c>
      <c r="J105" s="170" t="s">
        <v>246</v>
      </c>
    </row>
    <row r="106" spans="1:10" ht="25.95" customHeight="1">
      <c r="A106" s="172" t="s">
        <v>360</v>
      </c>
      <c r="B106" s="173" t="s">
        <v>274</v>
      </c>
      <c r="C106" s="172" t="s">
        <v>14</v>
      </c>
      <c r="D106" s="172" t="s">
        <v>108</v>
      </c>
      <c r="E106" s="215" t="s">
        <v>418</v>
      </c>
      <c r="F106" s="215"/>
      <c r="G106" s="174" t="s">
        <v>3</v>
      </c>
      <c r="H106" s="216">
        <v>1</v>
      </c>
      <c r="I106" s="175">
        <v>5.3</v>
      </c>
      <c r="J106" s="175">
        <v>5.3</v>
      </c>
    </row>
    <row r="107" spans="1:10" ht="24" customHeight="1">
      <c r="A107" s="217" t="s">
        <v>362</v>
      </c>
      <c r="B107" s="218" t="s">
        <v>480</v>
      </c>
      <c r="C107" s="217" t="s">
        <v>14</v>
      </c>
      <c r="D107" s="217" t="s">
        <v>481</v>
      </c>
      <c r="E107" s="219" t="s">
        <v>368</v>
      </c>
      <c r="F107" s="219"/>
      <c r="G107" s="220" t="s">
        <v>369</v>
      </c>
      <c r="H107" s="221">
        <v>0.10199999999999999</v>
      </c>
      <c r="I107" s="222">
        <v>22.63</v>
      </c>
      <c r="J107" s="222">
        <v>2.2999999999999998</v>
      </c>
    </row>
    <row r="108" spans="1:10" ht="24" customHeight="1">
      <c r="A108" s="217" t="s">
        <v>362</v>
      </c>
      <c r="B108" s="218" t="s">
        <v>370</v>
      </c>
      <c r="C108" s="217" t="s">
        <v>14</v>
      </c>
      <c r="D108" s="217" t="s">
        <v>371</v>
      </c>
      <c r="E108" s="219" t="s">
        <v>368</v>
      </c>
      <c r="F108" s="219"/>
      <c r="G108" s="220" t="s">
        <v>369</v>
      </c>
      <c r="H108" s="221">
        <v>0.15310000000000001</v>
      </c>
      <c r="I108" s="222">
        <v>18.14</v>
      </c>
      <c r="J108" s="222">
        <v>2.77</v>
      </c>
    </row>
    <row r="109" spans="1:10" ht="39" customHeight="1">
      <c r="A109" s="217" t="s">
        <v>362</v>
      </c>
      <c r="B109" s="218" t="s">
        <v>472</v>
      </c>
      <c r="C109" s="217" t="s">
        <v>14</v>
      </c>
      <c r="D109" s="217" t="s">
        <v>473</v>
      </c>
      <c r="E109" s="219" t="s">
        <v>446</v>
      </c>
      <c r="F109" s="219"/>
      <c r="G109" s="220" t="s">
        <v>447</v>
      </c>
      <c r="H109" s="221">
        <v>3.5999999999999999E-3</v>
      </c>
      <c r="I109" s="222">
        <v>36.18</v>
      </c>
      <c r="J109" s="222">
        <v>0.13</v>
      </c>
    </row>
    <row r="110" spans="1:10" ht="39" customHeight="1">
      <c r="A110" s="217" t="s">
        <v>362</v>
      </c>
      <c r="B110" s="218" t="s">
        <v>482</v>
      </c>
      <c r="C110" s="217" t="s">
        <v>14</v>
      </c>
      <c r="D110" s="217" t="s">
        <v>483</v>
      </c>
      <c r="E110" s="219" t="s">
        <v>446</v>
      </c>
      <c r="F110" s="219"/>
      <c r="G110" s="220" t="s">
        <v>450</v>
      </c>
      <c r="H110" s="221">
        <v>3.5999999999999999E-3</v>
      </c>
      <c r="I110" s="222">
        <v>29.39</v>
      </c>
      <c r="J110" s="222">
        <v>0.1</v>
      </c>
    </row>
    <row r="111" spans="1:10" ht="26.4">
      <c r="A111" s="229"/>
      <c r="B111" s="229"/>
      <c r="C111" s="229"/>
      <c r="D111" s="229"/>
      <c r="E111" s="229" t="s">
        <v>382</v>
      </c>
      <c r="F111" s="230">
        <v>3.98</v>
      </c>
      <c r="G111" s="229" t="s">
        <v>383</v>
      </c>
      <c r="H111" s="230">
        <v>0</v>
      </c>
      <c r="I111" s="229" t="s">
        <v>384</v>
      </c>
      <c r="J111" s="230">
        <v>3.98</v>
      </c>
    </row>
    <row r="112" spans="1:10" ht="14.4" thickBot="1">
      <c r="A112" s="229"/>
      <c r="B112" s="229"/>
      <c r="C112" s="229"/>
      <c r="D112" s="229"/>
      <c r="E112" s="229" t="s">
        <v>385</v>
      </c>
      <c r="F112" s="230">
        <v>1.4</v>
      </c>
      <c r="G112" s="229"/>
      <c r="H112" s="231" t="s">
        <v>386</v>
      </c>
      <c r="I112" s="231"/>
      <c r="J112" s="230">
        <v>6.7</v>
      </c>
    </row>
    <row r="113" spans="1:10" ht="1.05" customHeight="1" thickTop="1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</row>
    <row r="114" spans="1:10" ht="18" customHeight="1">
      <c r="A114" s="169" t="s">
        <v>275</v>
      </c>
      <c r="B114" s="170" t="s">
        <v>240</v>
      </c>
      <c r="C114" s="169" t="s">
        <v>241</v>
      </c>
      <c r="D114" s="169" t="s">
        <v>242</v>
      </c>
      <c r="E114" s="214" t="s">
        <v>359</v>
      </c>
      <c r="F114" s="214"/>
      <c r="G114" s="171" t="s">
        <v>243</v>
      </c>
      <c r="H114" s="170" t="s">
        <v>244</v>
      </c>
      <c r="I114" s="170" t="s">
        <v>245</v>
      </c>
      <c r="J114" s="170" t="s">
        <v>246</v>
      </c>
    </row>
    <row r="115" spans="1:10" ht="39" customHeight="1">
      <c r="A115" s="172" t="s">
        <v>360</v>
      </c>
      <c r="B115" s="173" t="s">
        <v>276</v>
      </c>
      <c r="C115" s="172" t="s">
        <v>14</v>
      </c>
      <c r="D115" s="172" t="s">
        <v>277</v>
      </c>
      <c r="E115" s="215" t="s">
        <v>390</v>
      </c>
      <c r="F115" s="215"/>
      <c r="G115" s="174" t="s">
        <v>11</v>
      </c>
      <c r="H115" s="216">
        <v>1</v>
      </c>
      <c r="I115" s="175">
        <v>469.78</v>
      </c>
      <c r="J115" s="175">
        <v>469.78</v>
      </c>
    </row>
    <row r="116" spans="1:10" ht="24" customHeight="1">
      <c r="A116" s="217" t="s">
        <v>362</v>
      </c>
      <c r="B116" s="218" t="s">
        <v>480</v>
      </c>
      <c r="C116" s="217" t="s">
        <v>14</v>
      </c>
      <c r="D116" s="217" t="s">
        <v>481</v>
      </c>
      <c r="E116" s="219" t="s">
        <v>368</v>
      </c>
      <c r="F116" s="219"/>
      <c r="G116" s="220" t="s">
        <v>369</v>
      </c>
      <c r="H116" s="221">
        <v>2.2158000000000002</v>
      </c>
      <c r="I116" s="222">
        <v>22.63</v>
      </c>
      <c r="J116" s="222">
        <v>50.14</v>
      </c>
    </row>
    <row r="117" spans="1:10" ht="24" customHeight="1">
      <c r="A117" s="217" t="s">
        <v>362</v>
      </c>
      <c r="B117" s="218" t="s">
        <v>370</v>
      </c>
      <c r="C117" s="217" t="s">
        <v>14</v>
      </c>
      <c r="D117" s="217" t="s">
        <v>371</v>
      </c>
      <c r="E117" s="219" t="s">
        <v>368</v>
      </c>
      <c r="F117" s="219"/>
      <c r="G117" s="220" t="s">
        <v>369</v>
      </c>
      <c r="H117" s="221">
        <v>3.1021000000000001</v>
      </c>
      <c r="I117" s="222">
        <v>18.14</v>
      </c>
      <c r="J117" s="222">
        <v>56.27</v>
      </c>
    </row>
    <row r="118" spans="1:10" ht="25.95" customHeight="1">
      <c r="A118" s="217" t="s">
        <v>362</v>
      </c>
      <c r="B118" s="218" t="s">
        <v>484</v>
      </c>
      <c r="C118" s="217" t="s">
        <v>14</v>
      </c>
      <c r="D118" s="217" t="s">
        <v>485</v>
      </c>
      <c r="E118" s="219" t="s">
        <v>368</v>
      </c>
      <c r="F118" s="219"/>
      <c r="G118" s="220" t="s">
        <v>11</v>
      </c>
      <c r="H118" s="221">
        <v>0.44119999999999998</v>
      </c>
      <c r="I118" s="222">
        <v>621.38</v>
      </c>
      <c r="J118" s="222">
        <v>274.14999999999998</v>
      </c>
    </row>
    <row r="119" spans="1:10" ht="25.95" customHeight="1">
      <c r="A119" s="223" t="s">
        <v>372</v>
      </c>
      <c r="B119" s="224" t="s">
        <v>486</v>
      </c>
      <c r="C119" s="223" t="s">
        <v>14</v>
      </c>
      <c r="D119" s="223" t="s">
        <v>487</v>
      </c>
      <c r="E119" s="225" t="s">
        <v>375</v>
      </c>
      <c r="F119" s="225"/>
      <c r="G119" s="226" t="s">
        <v>11</v>
      </c>
      <c r="H119" s="227">
        <v>0.90859999999999996</v>
      </c>
      <c r="I119" s="228">
        <v>98.2</v>
      </c>
      <c r="J119" s="228">
        <v>89.22</v>
      </c>
    </row>
    <row r="120" spans="1:10" ht="26.4">
      <c r="A120" s="229"/>
      <c r="B120" s="229"/>
      <c r="C120" s="229"/>
      <c r="D120" s="229"/>
      <c r="E120" s="229" t="s">
        <v>382</v>
      </c>
      <c r="F120" s="230">
        <v>130.32</v>
      </c>
      <c r="G120" s="229" t="s">
        <v>383</v>
      </c>
      <c r="H120" s="230">
        <v>0</v>
      </c>
      <c r="I120" s="229" t="s">
        <v>384</v>
      </c>
      <c r="J120" s="230">
        <v>130.32</v>
      </c>
    </row>
    <row r="121" spans="1:10" ht="14.4" thickBot="1">
      <c r="A121" s="229"/>
      <c r="B121" s="229"/>
      <c r="C121" s="229"/>
      <c r="D121" s="229"/>
      <c r="E121" s="229" t="s">
        <v>385</v>
      </c>
      <c r="F121" s="230">
        <v>124.58</v>
      </c>
      <c r="G121" s="229"/>
      <c r="H121" s="231" t="s">
        <v>386</v>
      </c>
      <c r="I121" s="231"/>
      <c r="J121" s="230">
        <v>594.36</v>
      </c>
    </row>
    <row r="122" spans="1:10" ht="1.05" customHeight="1" thickTop="1">
      <c r="A122" s="232"/>
      <c r="B122" s="232"/>
      <c r="C122" s="232"/>
      <c r="D122" s="232"/>
      <c r="E122" s="232"/>
      <c r="F122" s="232"/>
      <c r="G122" s="232"/>
      <c r="H122" s="232"/>
      <c r="I122" s="232"/>
      <c r="J122" s="232"/>
    </row>
    <row r="123" spans="1:10" ht="18" customHeight="1">
      <c r="A123" s="169" t="s">
        <v>278</v>
      </c>
      <c r="B123" s="170" t="s">
        <v>240</v>
      </c>
      <c r="C123" s="169" t="s">
        <v>241</v>
      </c>
      <c r="D123" s="169" t="s">
        <v>242</v>
      </c>
      <c r="E123" s="214" t="s">
        <v>359</v>
      </c>
      <c r="F123" s="214"/>
      <c r="G123" s="171" t="s">
        <v>243</v>
      </c>
      <c r="H123" s="170" t="s">
        <v>244</v>
      </c>
      <c r="I123" s="170" t="s">
        <v>245</v>
      </c>
      <c r="J123" s="170" t="s">
        <v>246</v>
      </c>
    </row>
    <row r="124" spans="1:10" ht="25.95" customHeight="1">
      <c r="A124" s="172" t="s">
        <v>360</v>
      </c>
      <c r="B124" s="173" t="s">
        <v>279</v>
      </c>
      <c r="C124" s="172" t="s">
        <v>14</v>
      </c>
      <c r="D124" s="172" t="s">
        <v>280</v>
      </c>
      <c r="E124" s="215" t="s">
        <v>390</v>
      </c>
      <c r="F124" s="215"/>
      <c r="G124" s="174" t="s">
        <v>11</v>
      </c>
      <c r="H124" s="216">
        <v>1</v>
      </c>
      <c r="I124" s="175">
        <v>680.83</v>
      </c>
      <c r="J124" s="175">
        <v>680.83</v>
      </c>
    </row>
    <row r="125" spans="1:10" ht="24" customHeight="1">
      <c r="A125" s="217" t="s">
        <v>362</v>
      </c>
      <c r="B125" s="218" t="s">
        <v>480</v>
      </c>
      <c r="C125" s="217" t="s">
        <v>14</v>
      </c>
      <c r="D125" s="217" t="s">
        <v>481</v>
      </c>
      <c r="E125" s="219" t="s">
        <v>368</v>
      </c>
      <c r="F125" s="219"/>
      <c r="G125" s="220" t="s">
        <v>369</v>
      </c>
      <c r="H125" s="221">
        <v>5.0830000000000002</v>
      </c>
      <c r="I125" s="222">
        <v>22.63</v>
      </c>
      <c r="J125" s="222">
        <v>115.02</v>
      </c>
    </row>
    <row r="126" spans="1:10" ht="24" customHeight="1">
      <c r="A126" s="217" t="s">
        <v>362</v>
      </c>
      <c r="B126" s="218" t="s">
        <v>370</v>
      </c>
      <c r="C126" s="217" t="s">
        <v>14</v>
      </c>
      <c r="D126" s="217" t="s">
        <v>371</v>
      </c>
      <c r="E126" s="219" t="s">
        <v>368</v>
      </c>
      <c r="F126" s="219"/>
      <c r="G126" s="220" t="s">
        <v>369</v>
      </c>
      <c r="H126" s="221">
        <v>1.8380000000000001</v>
      </c>
      <c r="I126" s="222">
        <v>18.14</v>
      </c>
      <c r="J126" s="222">
        <v>33.340000000000003</v>
      </c>
    </row>
    <row r="127" spans="1:10" ht="39" customHeight="1">
      <c r="A127" s="217" t="s">
        <v>362</v>
      </c>
      <c r="B127" s="218" t="s">
        <v>488</v>
      </c>
      <c r="C127" s="217" t="s">
        <v>14</v>
      </c>
      <c r="D127" s="217" t="s">
        <v>489</v>
      </c>
      <c r="E127" s="219" t="s">
        <v>390</v>
      </c>
      <c r="F127" s="219"/>
      <c r="G127" s="220" t="s">
        <v>11</v>
      </c>
      <c r="H127" s="221">
        <v>1.38</v>
      </c>
      <c r="I127" s="222">
        <v>385.85</v>
      </c>
      <c r="J127" s="222">
        <v>532.47</v>
      </c>
    </row>
    <row r="128" spans="1:10" ht="26.4">
      <c r="A128" s="229"/>
      <c r="B128" s="229"/>
      <c r="C128" s="229"/>
      <c r="D128" s="229"/>
      <c r="E128" s="229" t="s">
        <v>382</v>
      </c>
      <c r="F128" s="230">
        <v>190.81</v>
      </c>
      <c r="G128" s="229" t="s">
        <v>383</v>
      </c>
      <c r="H128" s="230">
        <v>0</v>
      </c>
      <c r="I128" s="229" t="s">
        <v>384</v>
      </c>
      <c r="J128" s="230">
        <v>190.81</v>
      </c>
    </row>
    <row r="129" spans="1:10" ht="14.4" thickBot="1">
      <c r="A129" s="229"/>
      <c r="B129" s="229"/>
      <c r="C129" s="229"/>
      <c r="D129" s="229"/>
      <c r="E129" s="229" t="s">
        <v>385</v>
      </c>
      <c r="F129" s="230">
        <v>180.55</v>
      </c>
      <c r="G129" s="229"/>
      <c r="H129" s="231" t="s">
        <v>386</v>
      </c>
      <c r="I129" s="231"/>
      <c r="J129" s="230">
        <v>861.38</v>
      </c>
    </row>
    <row r="130" spans="1:10" ht="1.05" customHeight="1" thickTop="1">
      <c r="A130" s="232"/>
      <c r="B130" s="232"/>
      <c r="C130" s="232"/>
      <c r="D130" s="232"/>
      <c r="E130" s="232"/>
      <c r="F130" s="232"/>
      <c r="G130" s="232"/>
      <c r="H130" s="232"/>
      <c r="I130" s="232"/>
      <c r="J130" s="232"/>
    </row>
    <row r="131" spans="1:10" ht="18" customHeight="1">
      <c r="A131" s="169" t="s">
        <v>283</v>
      </c>
      <c r="B131" s="170" t="s">
        <v>240</v>
      </c>
      <c r="C131" s="169" t="s">
        <v>241</v>
      </c>
      <c r="D131" s="169" t="s">
        <v>242</v>
      </c>
      <c r="E131" s="214" t="s">
        <v>359</v>
      </c>
      <c r="F131" s="214"/>
      <c r="G131" s="171" t="s">
        <v>243</v>
      </c>
      <c r="H131" s="170" t="s">
        <v>244</v>
      </c>
      <c r="I131" s="170" t="s">
        <v>245</v>
      </c>
      <c r="J131" s="170" t="s">
        <v>246</v>
      </c>
    </row>
    <row r="132" spans="1:10" ht="39" customHeight="1">
      <c r="A132" s="172" t="s">
        <v>360</v>
      </c>
      <c r="B132" s="173" t="s">
        <v>284</v>
      </c>
      <c r="C132" s="172" t="s">
        <v>14</v>
      </c>
      <c r="D132" s="172" t="s">
        <v>285</v>
      </c>
      <c r="E132" s="215" t="s">
        <v>390</v>
      </c>
      <c r="F132" s="215"/>
      <c r="G132" s="174" t="s">
        <v>3</v>
      </c>
      <c r="H132" s="216">
        <v>1</v>
      </c>
      <c r="I132" s="175">
        <v>159.85</v>
      </c>
      <c r="J132" s="175">
        <v>159.85</v>
      </c>
    </row>
    <row r="133" spans="1:10" ht="25.95" customHeight="1">
      <c r="A133" s="217" t="s">
        <v>362</v>
      </c>
      <c r="B133" s="218" t="s">
        <v>442</v>
      </c>
      <c r="C133" s="217" t="s">
        <v>14</v>
      </c>
      <c r="D133" s="217" t="s">
        <v>443</v>
      </c>
      <c r="E133" s="219" t="s">
        <v>368</v>
      </c>
      <c r="F133" s="219"/>
      <c r="G133" s="220" t="s">
        <v>369</v>
      </c>
      <c r="H133" s="221">
        <v>0.309</v>
      </c>
      <c r="I133" s="222">
        <v>18.84</v>
      </c>
      <c r="J133" s="222">
        <v>5.82</v>
      </c>
    </row>
    <row r="134" spans="1:10" ht="24" customHeight="1">
      <c r="A134" s="217" t="s">
        <v>362</v>
      </c>
      <c r="B134" s="218" t="s">
        <v>366</v>
      </c>
      <c r="C134" s="217" t="s">
        <v>14</v>
      </c>
      <c r="D134" s="217" t="s">
        <v>367</v>
      </c>
      <c r="E134" s="219" t="s">
        <v>368</v>
      </c>
      <c r="F134" s="219"/>
      <c r="G134" s="220" t="s">
        <v>369</v>
      </c>
      <c r="H134" s="221">
        <v>1.6859999999999999</v>
      </c>
      <c r="I134" s="222">
        <v>22.29</v>
      </c>
      <c r="J134" s="222">
        <v>37.58</v>
      </c>
    </row>
    <row r="135" spans="1:10" ht="25.95" customHeight="1">
      <c r="A135" s="217" t="s">
        <v>362</v>
      </c>
      <c r="B135" s="218" t="s">
        <v>490</v>
      </c>
      <c r="C135" s="217" t="s">
        <v>14</v>
      </c>
      <c r="D135" s="217" t="s">
        <v>491</v>
      </c>
      <c r="E135" s="219" t="s">
        <v>390</v>
      </c>
      <c r="F135" s="219"/>
      <c r="G135" s="220" t="s">
        <v>3</v>
      </c>
      <c r="H135" s="221">
        <v>0.41899999999999998</v>
      </c>
      <c r="I135" s="222">
        <v>181.48</v>
      </c>
      <c r="J135" s="222">
        <v>76.040000000000006</v>
      </c>
    </row>
    <row r="136" spans="1:10" ht="25.95" customHeight="1">
      <c r="A136" s="217" t="s">
        <v>362</v>
      </c>
      <c r="B136" s="218" t="s">
        <v>492</v>
      </c>
      <c r="C136" s="217" t="s">
        <v>14</v>
      </c>
      <c r="D136" s="217" t="s">
        <v>493</v>
      </c>
      <c r="E136" s="219" t="s">
        <v>390</v>
      </c>
      <c r="F136" s="219"/>
      <c r="G136" s="220" t="s">
        <v>32</v>
      </c>
      <c r="H136" s="221">
        <v>1.879</v>
      </c>
      <c r="I136" s="222">
        <v>17.079999999999998</v>
      </c>
      <c r="J136" s="222">
        <v>32.090000000000003</v>
      </c>
    </row>
    <row r="137" spans="1:10" ht="25.95" customHeight="1">
      <c r="A137" s="223" t="s">
        <v>372</v>
      </c>
      <c r="B137" s="224" t="s">
        <v>494</v>
      </c>
      <c r="C137" s="223" t="s">
        <v>14</v>
      </c>
      <c r="D137" s="223" t="s">
        <v>495</v>
      </c>
      <c r="E137" s="225" t="s">
        <v>375</v>
      </c>
      <c r="F137" s="225"/>
      <c r="G137" s="226" t="s">
        <v>227</v>
      </c>
      <c r="H137" s="227">
        <v>1.7000000000000001E-2</v>
      </c>
      <c r="I137" s="228">
        <v>7.77</v>
      </c>
      <c r="J137" s="228">
        <v>0.13</v>
      </c>
    </row>
    <row r="138" spans="1:10" ht="39" customHeight="1">
      <c r="A138" s="223" t="s">
        <v>372</v>
      </c>
      <c r="B138" s="224" t="s">
        <v>496</v>
      </c>
      <c r="C138" s="223" t="s">
        <v>14</v>
      </c>
      <c r="D138" s="223" t="s">
        <v>497</v>
      </c>
      <c r="E138" s="225" t="s">
        <v>375</v>
      </c>
      <c r="F138" s="225"/>
      <c r="G138" s="226" t="s">
        <v>32</v>
      </c>
      <c r="H138" s="227">
        <v>0.32800000000000001</v>
      </c>
      <c r="I138" s="228">
        <v>20.84</v>
      </c>
      <c r="J138" s="228">
        <v>6.83</v>
      </c>
    </row>
    <row r="139" spans="1:10" ht="25.95" customHeight="1">
      <c r="A139" s="223" t="s">
        <v>372</v>
      </c>
      <c r="B139" s="224" t="s">
        <v>498</v>
      </c>
      <c r="C139" s="223" t="s">
        <v>14</v>
      </c>
      <c r="D139" s="223" t="s">
        <v>499</v>
      </c>
      <c r="E139" s="225" t="s">
        <v>375</v>
      </c>
      <c r="F139" s="225"/>
      <c r="G139" s="226" t="s">
        <v>289</v>
      </c>
      <c r="H139" s="227">
        <v>6.6000000000000003E-2</v>
      </c>
      <c r="I139" s="228">
        <v>20.65</v>
      </c>
      <c r="J139" s="228">
        <v>1.36</v>
      </c>
    </row>
    <row r="140" spans="1:10" ht="26.4">
      <c r="A140" s="229"/>
      <c r="B140" s="229"/>
      <c r="C140" s="229"/>
      <c r="D140" s="229"/>
      <c r="E140" s="229" t="s">
        <v>382</v>
      </c>
      <c r="F140" s="230">
        <v>48.6</v>
      </c>
      <c r="G140" s="229" t="s">
        <v>383</v>
      </c>
      <c r="H140" s="230">
        <v>0</v>
      </c>
      <c r="I140" s="229" t="s">
        <v>384</v>
      </c>
      <c r="J140" s="230">
        <v>48.6</v>
      </c>
    </row>
    <row r="141" spans="1:10" ht="14.4" thickBot="1">
      <c r="A141" s="229"/>
      <c r="B141" s="229"/>
      <c r="C141" s="229"/>
      <c r="D141" s="229"/>
      <c r="E141" s="229" t="s">
        <v>385</v>
      </c>
      <c r="F141" s="230">
        <v>42.39</v>
      </c>
      <c r="G141" s="229"/>
      <c r="H141" s="231" t="s">
        <v>386</v>
      </c>
      <c r="I141" s="231"/>
      <c r="J141" s="230">
        <v>202.24</v>
      </c>
    </row>
    <row r="142" spans="1:10" ht="1.05" customHeight="1" thickTop="1">
      <c r="A142" s="232"/>
      <c r="B142" s="232"/>
      <c r="C142" s="232"/>
      <c r="D142" s="232"/>
      <c r="E142" s="232"/>
      <c r="F142" s="232"/>
      <c r="G142" s="232"/>
      <c r="H142" s="232"/>
      <c r="I142" s="232"/>
      <c r="J142" s="232"/>
    </row>
    <row r="143" spans="1:10" ht="18" customHeight="1">
      <c r="A143" s="169" t="s">
        <v>286</v>
      </c>
      <c r="B143" s="170" t="s">
        <v>240</v>
      </c>
      <c r="C143" s="169" t="s">
        <v>241</v>
      </c>
      <c r="D143" s="169" t="s">
        <v>242</v>
      </c>
      <c r="E143" s="214" t="s">
        <v>359</v>
      </c>
      <c r="F143" s="214"/>
      <c r="G143" s="171" t="s">
        <v>243</v>
      </c>
      <c r="H143" s="170" t="s">
        <v>244</v>
      </c>
      <c r="I143" s="170" t="s">
        <v>245</v>
      </c>
      <c r="J143" s="170" t="s">
        <v>246</v>
      </c>
    </row>
    <row r="144" spans="1:10" ht="39" customHeight="1">
      <c r="A144" s="172" t="s">
        <v>360</v>
      </c>
      <c r="B144" s="173" t="s">
        <v>287</v>
      </c>
      <c r="C144" s="172" t="s">
        <v>14</v>
      </c>
      <c r="D144" s="172" t="s">
        <v>288</v>
      </c>
      <c r="E144" s="215" t="s">
        <v>390</v>
      </c>
      <c r="F144" s="215"/>
      <c r="G144" s="174" t="s">
        <v>289</v>
      </c>
      <c r="H144" s="216">
        <v>1</v>
      </c>
      <c r="I144" s="175">
        <v>14.14</v>
      </c>
      <c r="J144" s="175">
        <v>14.14</v>
      </c>
    </row>
    <row r="145" spans="1:10" ht="24" customHeight="1">
      <c r="A145" s="217" t="s">
        <v>362</v>
      </c>
      <c r="B145" s="218" t="s">
        <v>500</v>
      </c>
      <c r="C145" s="217" t="s">
        <v>14</v>
      </c>
      <c r="D145" s="217" t="s">
        <v>501</v>
      </c>
      <c r="E145" s="219" t="s">
        <v>368</v>
      </c>
      <c r="F145" s="219"/>
      <c r="G145" s="220" t="s">
        <v>369</v>
      </c>
      <c r="H145" s="221">
        <v>1.29E-2</v>
      </c>
      <c r="I145" s="222">
        <v>18.93</v>
      </c>
      <c r="J145" s="222">
        <v>0.24</v>
      </c>
    </row>
    <row r="146" spans="1:10" ht="24" customHeight="1">
      <c r="A146" s="217" t="s">
        <v>362</v>
      </c>
      <c r="B146" s="218" t="s">
        <v>502</v>
      </c>
      <c r="C146" s="217" t="s">
        <v>14</v>
      </c>
      <c r="D146" s="217" t="s">
        <v>503</v>
      </c>
      <c r="E146" s="219" t="s">
        <v>368</v>
      </c>
      <c r="F146" s="219"/>
      <c r="G146" s="220" t="s">
        <v>369</v>
      </c>
      <c r="H146" s="221">
        <v>7.9000000000000001E-2</v>
      </c>
      <c r="I146" s="222">
        <v>22.43</v>
      </c>
      <c r="J146" s="222">
        <v>1.77</v>
      </c>
    </row>
    <row r="147" spans="1:10" ht="25.95" customHeight="1">
      <c r="A147" s="217" t="s">
        <v>362</v>
      </c>
      <c r="B147" s="218" t="s">
        <v>504</v>
      </c>
      <c r="C147" s="217" t="s">
        <v>14</v>
      </c>
      <c r="D147" s="217" t="s">
        <v>505</v>
      </c>
      <c r="E147" s="219" t="s">
        <v>390</v>
      </c>
      <c r="F147" s="219"/>
      <c r="G147" s="220" t="s">
        <v>289</v>
      </c>
      <c r="H147" s="221">
        <v>1</v>
      </c>
      <c r="I147" s="222">
        <v>11.43</v>
      </c>
      <c r="J147" s="222">
        <v>11.43</v>
      </c>
    </row>
    <row r="148" spans="1:10" ht="39" customHeight="1">
      <c r="A148" s="223" t="s">
        <v>372</v>
      </c>
      <c r="B148" s="224" t="s">
        <v>506</v>
      </c>
      <c r="C148" s="223" t="s">
        <v>14</v>
      </c>
      <c r="D148" s="223" t="s">
        <v>507</v>
      </c>
      <c r="E148" s="225" t="s">
        <v>375</v>
      </c>
      <c r="F148" s="225"/>
      <c r="G148" s="226" t="s">
        <v>412</v>
      </c>
      <c r="H148" s="227">
        <v>0.97</v>
      </c>
      <c r="I148" s="228">
        <v>0.18</v>
      </c>
      <c r="J148" s="228">
        <v>0.17</v>
      </c>
    </row>
    <row r="149" spans="1:10" ht="25.95" customHeight="1">
      <c r="A149" s="223" t="s">
        <v>372</v>
      </c>
      <c r="B149" s="224" t="s">
        <v>508</v>
      </c>
      <c r="C149" s="223" t="s">
        <v>14</v>
      </c>
      <c r="D149" s="223" t="s">
        <v>509</v>
      </c>
      <c r="E149" s="225" t="s">
        <v>375</v>
      </c>
      <c r="F149" s="225"/>
      <c r="G149" s="226" t="s">
        <v>289</v>
      </c>
      <c r="H149" s="227">
        <v>2.5000000000000001E-2</v>
      </c>
      <c r="I149" s="228">
        <v>21.28</v>
      </c>
      <c r="J149" s="228">
        <v>0.53</v>
      </c>
    </row>
    <row r="150" spans="1:10" ht="26.4">
      <c r="A150" s="229"/>
      <c r="B150" s="229"/>
      <c r="C150" s="229"/>
      <c r="D150" s="229"/>
      <c r="E150" s="229" t="s">
        <v>382</v>
      </c>
      <c r="F150" s="230">
        <v>2.15</v>
      </c>
      <c r="G150" s="229" t="s">
        <v>383</v>
      </c>
      <c r="H150" s="230">
        <v>0</v>
      </c>
      <c r="I150" s="229" t="s">
        <v>384</v>
      </c>
      <c r="J150" s="230">
        <v>2.15</v>
      </c>
    </row>
    <row r="151" spans="1:10" ht="14.4" thickBot="1">
      <c r="A151" s="229"/>
      <c r="B151" s="229"/>
      <c r="C151" s="229"/>
      <c r="D151" s="229"/>
      <c r="E151" s="229" t="s">
        <v>385</v>
      </c>
      <c r="F151" s="230">
        <v>3.74</v>
      </c>
      <c r="G151" s="229"/>
      <c r="H151" s="231" t="s">
        <v>386</v>
      </c>
      <c r="I151" s="231"/>
      <c r="J151" s="230">
        <v>17.88</v>
      </c>
    </row>
    <row r="152" spans="1:10" ht="1.05" customHeight="1" thickTop="1">
      <c r="A152" s="232"/>
      <c r="B152" s="232"/>
      <c r="C152" s="232"/>
      <c r="D152" s="232"/>
      <c r="E152" s="232"/>
      <c r="F152" s="232"/>
      <c r="G152" s="232"/>
      <c r="H152" s="232"/>
      <c r="I152" s="232"/>
      <c r="J152" s="232"/>
    </row>
    <row r="153" spans="1:10" ht="18" customHeight="1">
      <c r="A153" s="169" t="s">
        <v>290</v>
      </c>
      <c r="B153" s="170" t="s">
        <v>240</v>
      </c>
      <c r="C153" s="169" t="s">
        <v>241</v>
      </c>
      <c r="D153" s="169" t="s">
        <v>242</v>
      </c>
      <c r="E153" s="214" t="s">
        <v>359</v>
      </c>
      <c r="F153" s="214"/>
      <c r="G153" s="171" t="s">
        <v>243</v>
      </c>
      <c r="H153" s="170" t="s">
        <v>244</v>
      </c>
      <c r="I153" s="170" t="s">
        <v>245</v>
      </c>
      <c r="J153" s="170" t="s">
        <v>246</v>
      </c>
    </row>
    <row r="154" spans="1:10" ht="39" customHeight="1">
      <c r="A154" s="172" t="s">
        <v>360</v>
      </c>
      <c r="B154" s="173" t="s">
        <v>291</v>
      </c>
      <c r="C154" s="172" t="s">
        <v>14</v>
      </c>
      <c r="D154" s="172" t="s">
        <v>292</v>
      </c>
      <c r="E154" s="215" t="s">
        <v>390</v>
      </c>
      <c r="F154" s="215"/>
      <c r="G154" s="174" t="s">
        <v>289</v>
      </c>
      <c r="H154" s="216">
        <v>1</v>
      </c>
      <c r="I154" s="175">
        <v>12.29</v>
      </c>
      <c r="J154" s="175">
        <v>12.29</v>
      </c>
    </row>
    <row r="155" spans="1:10" ht="24" customHeight="1">
      <c r="A155" s="217" t="s">
        <v>362</v>
      </c>
      <c r="B155" s="218" t="s">
        <v>500</v>
      </c>
      <c r="C155" s="217" t="s">
        <v>14</v>
      </c>
      <c r="D155" s="217" t="s">
        <v>501</v>
      </c>
      <c r="E155" s="219" t="s">
        <v>368</v>
      </c>
      <c r="F155" s="219"/>
      <c r="G155" s="220" t="s">
        <v>369</v>
      </c>
      <c r="H155" s="221">
        <v>6.4000000000000003E-3</v>
      </c>
      <c r="I155" s="222">
        <v>18.93</v>
      </c>
      <c r="J155" s="222">
        <v>0.12</v>
      </c>
    </row>
    <row r="156" spans="1:10" ht="24" customHeight="1">
      <c r="A156" s="217" t="s">
        <v>362</v>
      </c>
      <c r="B156" s="218" t="s">
        <v>502</v>
      </c>
      <c r="C156" s="217" t="s">
        <v>14</v>
      </c>
      <c r="D156" s="217" t="s">
        <v>503</v>
      </c>
      <c r="E156" s="219" t="s">
        <v>368</v>
      </c>
      <c r="F156" s="219"/>
      <c r="G156" s="220" t="s">
        <v>369</v>
      </c>
      <c r="H156" s="221">
        <v>3.9199999999999999E-2</v>
      </c>
      <c r="I156" s="222">
        <v>22.43</v>
      </c>
      <c r="J156" s="222">
        <v>0.87</v>
      </c>
    </row>
    <row r="157" spans="1:10" ht="25.95" customHeight="1">
      <c r="A157" s="217" t="s">
        <v>362</v>
      </c>
      <c r="B157" s="218" t="s">
        <v>510</v>
      </c>
      <c r="C157" s="217" t="s">
        <v>14</v>
      </c>
      <c r="D157" s="217" t="s">
        <v>511</v>
      </c>
      <c r="E157" s="219" t="s">
        <v>390</v>
      </c>
      <c r="F157" s="219"/>
      <c r="G157" s="220" t="s">
        <v>289</v>
      </c>
      <c r="H157" s="221">
        <v>1</v>
      </c>
      <c r="I157" s="222">
        <v>10.68</v>
      </c>
      <c r="J157" s="222">
        <v>10.68</v>
      </c>
    </row>
    <row r="158" spans="1:10" ht="39" customHeight="1">
      <c r="A158" s="223" t="s">
        <v>372</v>
      </c>
      <c r="B158" s="224" t="s">
        <v>506</v>
      </c>
      <c r="C158" s="223" t="s">
        <v>14</v>
      </c>
      <c r="D158" s="223" t="s">
        <v>507</v>
      </c>
      <c r="E158" s="225" t="s">
        <v>375</v>
      </c>
      <c r="F158" s="225"/>
      <c r="G158" s="226" t="s">
        <v>412</v>
      </c>
      <c r="H158" s="227">
        <v>0.54300000000000004</v>
      </c>
      <c r="I158" s="228">
        <v>0.18</v>
      </c>
      <c r="J158" s="228">
        <v>0.09</v>
      </c>
    </row>
    <row r="159" spans="1:10" ht="25.95" customHeight="1">
      <c r="A159" s="223" t="s">
        <v>372</v>
      </c>
      <c r="B159" s="224" t="s">
        <v>508</v>
      </c>
      <c r="C159" s="223" t="s">
        <v>14</v>
      </c>
      <c r="D159" s="223" t="s">
        <v>509</v>
      </c>
      <c r="E159" s="225" t="s">
        <v>375</v>
      </c>
      <c r="F159" s="225"/>
      <c r="G159" s="226" t="s">
        <v>289</v>
      </c>
      <c r="H159" s="227">
        <v>2.5000000000000001E-2</v>
      </c>
      <c r="I159" s="228">
        <v>21.28</v>
      </c>
      <c r="J159" s="228">
        <v>0.53</v>
      </c>
    </row>
    <row r="160" spans="1:10" ht="26.4">
      <c r="A160" s="229"/>
      <c r="B160" s="229"/>
      <c r="C160" s="229"/>
      <c r="D160" s="229"/>
      <c r="E160" s="229" t="s">
        <v>382</v>
      </c>
      <c r="F160" s="230">
        <v>0.92</v>
      </c>
      <c r="G160" s="229" t="s">
        <v>383</v>
      </c>
      <c r="H160" s="230">
        <v>0</v>
      </c>
      <c r="I160" s="229" t="s">
        <v>384</v>
      </c>
      <c r="J160" s="230">
        <v>0.92</v>
      </c>
    </row>
    <row r="161" spans="1:10" ht="14.4" thickBot="1">
      <c r="A161" s="229"/>
      <c r="B161" s="229"/>
      <c r="C161" s="229"/>
      <c r="D161" s="229"/>
      <c r="E161" s="229" t="s">
        <v>385</v>
      </c>
      <c r="F161" s="230">
        <v>3.25</v>
      </c>
      <c r="G161" s="229"/>
      <c r="H161" s="231" t="s">
        <v>386</v>
      </c>
      <c r="I161" s="231"/>
      <c r="J161" s="230">
        <v>15.54</v>
      </c>
    </row>
    <row r="162" spans="1:10" ht="1.05" customHeight="1" thickTop="1">
      <c r="A162" s="232"/>
      <c r="B162" s="232"/>
      <c r="C162" s="232"/>
      <c r="D162" s="232"/>
      <c r="E162" s="232"/>
      <c r="F162" s="232"/>
      <c r="G162" s="232"/>
      <c r="H162" s="232"/>
      <c r="I162" s="232"/>
      <c r="J162" s="232"/>
    </row>
    <row r="163" spans="1:10" ht="18" customHeight="1">
      <c r="A163" s="169" t="s">
        <v>293</v>
      </c>
      <c r="B163" s="170" t="s">
        <v>240</v>
      </c>
      <c r="C163" s="169" t="s">
        <v>241</v>
      </c>
      <c r="D163" s="169" t="s">
        <v>242</v>
      </c>
      <c r="E163" s="214" t="s">
        <v>359</v>
      </c>
      <c r="F163" s="214"/>
      <c r="G163" s="171" t="s">
        <v>243</v>
      </c>
      <c r="H163" s="170" t="s">
        <v>244</v>
      </c>
      <c r="I163" s="170" t="s">
        <v>245</v>
      </c>
      <c r="J163" s="170" t="s">
        <v>246</v>
      </c>
    </row>
    <row r="164" spans="1:10" ht="39" customHeight="1">
      <c r="A164" s="172" t="s">
        <v>360</v>
      </c>
      <c r="B164" s="173" t="s">
        <v>294</v>
      </c>
      <c r="C164" s="172" t="s">
        <v>14</v>
      </c>
      <c r="D164" s="172" t="s">
        <v>295</v>
      </c>
      <c r="E164" s="215" t="s">
        <v>390</v>
      </c>
      <c r="F164" s="215"/>
      <c r="G164" s="174" t="s">
        <v>289</v>
      </c>
      <c r="H164" s="216">
        <v>1</v>
      </c>
      <c r="I164" s="175">
        <v>13.7</v>
      </c>
      <c r="J164" s="175">
        <v>13.7</v>
      </c>
    </row>
    <row r="165" spans="1:10" ht="24" customHeight="1">
      <c r="A165" s="217" t="s">
        <v>362</v>
      </c>
      <c r="B165" s="218" t="s">
        <v>500</v>
      </c>
      <c r="C165" s="217" t="s">
        <v>14</v>
      </c>
      <c r="D165" s="217" t="s">
        <v>501</v>
      </c>
      <c r="E165" s="219" t="s">
        <v>368</v>
      </c>
      <c r="F165" s="219"/>
      <c r="G165" s="220" t="s">
        <v>369</v>
      </c>
      <c r="H165" s="221">
        <v>9.7999999999999997E-3</v>
      </c>
      <c r="I165" s="222">
        <v>18.93</v>
      </c>
      <c r="J165" s="222">
        <v>0.18</v>
      </c>
    </row>
    <row r="166" spans="1:10" ht="24" customHeight="1">
      <c r="A166" s="217" t="s">
        <v>362</v>
      </c>
      <c r="B166" s="218" t="s">
        <v>502</v>
      </c>
      <c r="C166" s="217" t="s">
        <v>14</v>
      </c>
      <c r="D166" s="217" t="s">
        <v>503</v>
      </c>
      <c r="E166" s="219" t="s">
        <v>368</v>
      </c>
      <c r="F166" s="219"/>
      <c r="G166" s="220" t="s">
        <v>369</v>
      </c>
      <c r="H166" s="221">
        <v>5.9700000000000003E-2</v>
      </c>
      <c r="I166" s="222">
        <v>22.43</v>
      </c>
      <c r="J166" s="222">
        <v>1.33</v>
      </c>
    </row>
    <row r="167" spans="1:10" ht="25.95" customHeight="1">
      <c r="A167" s="217" t="s">
        <v>362</v>
      </c>
      <c r="B167" s="218" t="s">
        <v>504</v>
      </c>
      <c r="C167" s="217" t="s">
        <v>14</v>
      </c>
      <c r="D167" s="217" t="s">
        <v>505</v>
      </c>
      <c r="E167" s="219" t="s">
        <v>390</v>
      </c>
      <c r="F167" s="219"/>
      <c r="G167" s="220" t="s">
        <v>289</v>
      </c>
      <c r="H167" s="221">
        <v>1</v>
      </c>
      <c r="I167" s="222">
        <v>11.43</v>
      </c>
      <c r="J167" s="222">
        <v>11.43</v>
      </c>
    </row>
    <row r="168" spans="1:10" ht="39" customHeight="1">
      <c r="A168" s="223" t="s">
        <v>372</v>
      </c>
      <c r="B168" s="224" t="s">
        <v>506</v>
      </c>
      <c r="C168" s="223" t="s">
        <v>14</v>
      </c>
      <c r="D168" s="223" t="s">
        <v>507</v>
      </c>
      <c r="E168" s="225" t="s">
        <v>375</v>
      </c>
      <c r="F168" s="225"/>
      <c r="G168" s="226" t="s">
        <v>412</v>
      </c>
      <c r="H168" s="227">
        <v>1.333</v>
      </c>
      <c r="I168" s="228">
        <v>0.18</v>
      </c>
      <c r="J168" s="228">
        <v>0.23</v>
      </c>
    </row>
    <row r="169" spans="1:10" ht="25.95" customHeight="1">
      <c r="A169" s="223" t="s">
        <v>372</v>
      </c>
      <c r="B169" s="224" t="s">
        <v>508</v>
      </c>
      <c r="C169" s="223" t="s">
        <v>14</v>
      </c>
      <c r="D169" s="223" t="s">
        <v>509</v>
      </c>
      <c r="E169" s="225" t="s">
        <v>375</v>
      </c>
      <c r="F169" s="225"/>
      <c r="G169" s="226" t="s">
        <v>289</v>
      </c>
      <c r="H169" s="227">
        <v>2.5000000000000001E-2</v>
      </c>
      <c r="I169" s="228">
        <v>21.28</v>
      </c>
      <c r="J169" s="228">
        <v>0.53</v>
      </c>
    </row>
    <row r="170" spans="1:10" ht="26.4">
      <c r="A170" s="229"/>
      <c r="B170" s="229"/>
      <c r="C170" s="229"/>
      <c r="D170" s="229"/>
      <c r="E170" s="229" t="s">
        <v>382</v>
      </c>
      <c r="F170" s="230">
        <v>1.78</v>
      </c>
      <c r="G170" s="229" t="s">
        <v>383</v>
      </c>
      <c r="H170" s="230">
        <v>0</v>
      </c>
      <c r="I170" s="229" t="s">
        <v>384</v>
      </c>
      <c r="J170" s="230">
        <v>1.78</v>
      </c>
    </row>
    <row r="171" spans="1:10" ht="14.4" thickBot="1">
      <c r="A171" s="229"/>
      <c r="B171" s="229"/>
      <c r="C171" s="229"/>
      <c r="D171" s="229"/>
      <c r="E171" s="229" t="s">
        <v>385</v>
      </c>
      <c r="F171" s="230">
        <v>3.63</v>
      </c>
      <c r="G171" s="229"/>
      <c r="H171" s="231" t="s">
        <v>386</v>
      </c>
      <c r="I171" s="231"/>
      <c r="J171" s="230">
        <v>17.329999999999998</v>
      </c>
    </row>
    <row r="172" spans="1:10" ht="1.05" customHeight="1" thickTop="1">
      <c r="A172" s="232"/>
      <c r="B172" s="232"/>
      <c r="C172" s="232"/>
      <c r="D172" s="232"/>
      <c r="E172" s="232"/>
      <c r="F172" s="232"/>
      <c r="G172" s="232"/>
      <c r="H172" s="232"/>
      <c r="I172" s="232"/>
      <c r="J172" s="232"/>
    </row>
    <row r="173" spans="1:10" ht="18" customHeight="1">
      <c r="A173" s="169" t="s">
        <v>296</v>
      </c>
      <c r="B173" s="170" t="s">
        <v>240</v>
      </c>
      <c r="C173" s="169" t="s">
        <v>241</v>
      </c>
      <c r="D173" s="169" t="s">
        <v>242</v>
      </c>
      <c r="E173" s="214" t="s">
        <v>359</v>
      </c>
      <c r="F173" s="214"/>
      <c r="G173" s="171" t="s">
        <v>243</v>
      </c>
      <c r="H173" s="170" t="s">
        <v>244</v>
      </c>
      <c r="I173" s="170" t="s">
        <v>245</v>
      </c>
      <c r="J173" s="170" t="s">
        <v>246</v>
      </c>
    </row>
    <row r="174" spans="1:10" ht="39" customHeight="1">
      <c r="A174" s="172" t="s">
        <v>360</v>
      </c>
      <c r="B174" s="173" t="s">
        <v>297</v>
      </c>
      <c r="C174" s="172" t="s">
        <v>14</v>
      </c>
      <c r="D174" s="172" t="s">
        <v>298</v>
      </c>
      <c r="E174" s="215" t="s">
        <v>390</v>
      </c>
      <c r="F174" s="215"/>
      <c r="G174" s="174" t="s">
        <v>289</v>
      </c>
      <c r="H174" s="216">
        <v>1</v>
      </c>
      <c r="I174" s="175">
        <v>11.92</v>
      </c>
      <c r="J174" s="175">
        <v>11.92</v>
      </c>
    </row>
    <row r="175" spans="1:10" ht="24" customHeight="1">
      <c r="A175" s="217" t="s">
        <v>362</v>
      </c>
      <c r="B175" s="218" t="s">
        <v>500</v>
      </c>
      <c r="C175" s="217" t="s">
        <v>14</v>
      </c>
      <c r="D175" s="217" t="s">
        <v>501</v>
      </c>
      <c r="E175" s="219" t="s">
        <v>368</v>
      </c>
      <c r="F175" s="219"/>
      <c r="G175" s="220" t="s">
        <v>369</v>
      </c>
      <c r="H175" s="221">
        <v>4.1999999999999997E-3</v>
      </c>
      <c r="I175" s="222">
        <v>18.93</v>
      </c>
      <c r="J175" s="222">
        <v>7.0000000000000007E-2</v>
      </c>
    </row>
    <row r="176" spans="1:10" ht="24" customHeight="1">
      <c r="A176" s="217" t="s">
        <v>362</v>
      </c>
      <c r="B176" s="218" t="s">
        <v>502</v>
      </c>
      <c r="C176" s="217" t="s">
        <v>14</v>
      </c>
      <c r="D176" s="217" t="s">
        <v>503</v>
      </c>
      <c r="E176" s="219" t="s">
        <v>368</v>
      </c>
      <c r="F176" s="219"/>
      <c r="G176" s="220" t="s">
        <v>369</v>
      </c>
      <c r="H176" s="221">
        <v>2.5899999999999999E-2</v>
      </c>
      <c r="I176" s="222">
        <v>22.43</v>
      </c>
      <c r="J176" s="222">
        <v>0.57999999999999996</v>
      </c>
    </row>
    <row r="177" spans="1:10" ht="25.95" customHeight="1">
      <c r="A177" s="217" t="s">
        <v>362</v>
      </c>
      <c r="B177" s="218" t="s">
        <v>510</v>
      </c>
      <c r="C177" s="217" t="s">
        <v>14</v>
      </c>
      <c r="D177" s="217" t="s">
        <v>511</v>
      </c>
      <c r="E177" s="219" t="s">
        <v>390</v>
      </c>
      <c r="F177" s="219"/>
      <c r="G177" s="220" t="s">
        <v>289</v>
      </c>
      <c r="H177" s="221">
        <v>1</v>
      </c>
      <c r="I177" s="222">
        <v>10.68</v>
      </c>
      <c r="J177" s="222">
        <v>10.68</v>
      </c>
    </row>
    <row r="178" spans="1:10" ht="39" customHeight="1">
      <c r="A178" s="223" t="s">
        <v>372</v>
      </c>
      <c r="B178" s="224" t="s">
        <v>506</v>
      </c>
      <c r="C178" s="223" t="s">
        <v>14</v>
      </c>
      <c r="D178" s="223" t="s">
        <v>507</v>
      </c>
      <c r="E178" s="225" t="s">
        <v>375</v>
      </c>
      <c r="F178" s="225"/>
      <c r="G178" s="226" t="s">
        <v>412</v>
      </c>
      <c r="H178" s="227">
        <v>0.35699999999999998</v>
      </c>
      <c r="I178" s="228">
        <v>0.18</v>
      </c>
      <c r="J178" s="228">
        <v>0.06</v>
      </c>
    </row>
    <row r="179" spans="1:10" ht="25.95" customHeight="1">
      <c r="A179" s="223" t="s">
        <v>372</v>
      </c>
      <c r="B179" s="224" t="s">
        <v>508</v>
      </c>
      <c r="C179" s="223" t="s">
        <v>14</v>
      </c>
      <c r="D179" s="223" t="s">
        <v>509</v>
      </c>
      <c r="E179" s="225" t="s">
        <v>375</v>
      </c>
      <c r="F179" s="225"/>
      <c r="G179" s="226" t="s">
        <v>289</v>
      </c>
      <c r="H179" s="227">
        <v>2.5000000000000001E-2</v>
      </c>
      <c r="I179" s="228">
        <v>21.28</v>
      </c>
      <c r="J179" s="228">
        <v>0.53</v>
      </c>
    </row>
    <row r="180" spans="1:10" ht="26.4">
      <c r="A180" s="229"/>
      <c r="B180" s="229"/>
      <c r="C180" s="229"/>
      <c r="D180" s="229"/>
      <c r="E180" s="229" t="s">
        <v>382</v>
      </c>
      <c r="F180" s="230">
        <v>0.66</v>
      </c>
      <c r="G180" s="229" t="s">
        <v>383</v>
      </c>
      <c r="H180" s="230">
        <v>0</v>
      </c>
      <c r="I180" s="229" t="s">
        <v>384</v>
      </c>
      <c r="J180" s="230">
        <v>0.66</v>
      </c>
    </row>
    <row r="181" spans="1:10" ht="14.4" thickBot="1">
      <c r="A181" s="229"/>
      <c r="B181" s="229"/>
      <c r="C181" s="229"/>
      <c r="D181" s="229"/>
      <c r="E181" s="229" t="s">
        <v>385</v>
      </c>
      <c r="F181" s="230">
        <v>3.16</v>
      </c>
      <c r="G181" s="229"/>
      <c r="H181" s="231" t="s">
        <v>386</v>
      </c>
      <c r="I181" s="231"/>
      <c r="J181" s="230">
        <v>15.08</v>
      </c>
    </row>
    <row r="182" spans="1:10" ht="1.05" customHeight="1" thickTop="1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</row>
    <row r="183" spans="1:10" ht="18" customHeight="1">
      <c r="A183" s="169" t="s">
        <v>299</v>
      </c>
      <c r="B183" s="170" t="s">
        <v>240</v>
      </c>
      <c r="C183" s="169" t="s">
        <v>241</v>
      </c>
      <c r="D183" s="169" t="s">
        <v>242</v>
      </c>
      <c r="E183" s="214" t="s">
        <v>359</v>
      </c>
      <c r="F183" s="214"/>
      <c r="G183" s="171" t="s">
        <v>243</v>
      </c>
      <c r="H183" s="170" t="s">
        <v>244</v>
      </c>
      <c r="I183" s="170" t="s">
        <v>245</v>
      </c>
      <c r="J183" s="170" t="s">
        <v>246</v>
      </c>
    </row>
    <row r="184" spans="1:10" ht="39" customHeight="1">
      <c r="A184" s="172" t="s">
        <v>360</v>
      </c>
      <c r="B184" s="173" t="s">
        <v>300</v>
      </c>
      <c r="C184" s="172" t="s">
        <v>14</v>
      </c>
      <c r="D184" s="172" t="s">
        <v>301</v>
      </c>
      <c r="E184" s="215" t="s">
        <v>390</v>
      </c>
      <c r="F184" s="215"/>
      <c r="G184" s="174" t="s">
        <v>11</v>
      </c>
      <c r="H184" s="216">
        <v>1</v>
      </c>
      <c r="I184" s="175">
        <v>652.27</v>
      </c>
      <c r="J184" s="175">
        <v>652.27</v>
      </c>
    </row>
    <row r="185" spans="1:10" ht="24" customHeight="1">
      <c r="A185" s="217" t="s">
        <v>362</v>
      </c>
      <c r="B185" s="218" t="s">
        <v>480</v>
      </c>
      <c r="C185" s="217" t="s">
        <v>14</v>
      </c>
      <c r="D185" s="217" t="s">
        <v>481</v>
      </c>
      <c r="E185" s="219" t="s">
        <v>368</v>
      </c>
      <c r="F185" s="219"/>
      <c r="G185" s="220" t="s">
        <v>369</v>
      </c>
      <c r="H185" s="221">
        <v>0.33400000000000002</v>
      </c>
      <c r="I185" s="222">
        <v>22.63</v>
      </c>
      <c r="J185" s="222">
        <v>7.55</v>
      </c>
    </row>
    <row r="186" spans="1:10" ht="24" customHeight="1">
      <c r="A186" s="217" t="s">
        <v>362</v>
      </c>
      <c r="B186" s="218" t="s">
        <v>370</v>
      </c>
      <c r="C186" s="217" t="s">
        <v>14</v>
      </c>
      <c r="D186" s="217" t="s">
        <v>371</v>
      </c>
      <c r="E186" s="219" t="s">
        <v>368</v>
      </c>
      <c r="F186" s="219"/>
      <c r="G186" s="220" t="s">
        <v>369</v>
      </c>
      <c r="H186" s="221">
        <v>0.501</v>
      </c>
      <c r="I186" s="222">
        <v>18.14</v>
      </c>
      <c r="J186" s="222">
        <v>9.08</v>
      </c>
    </row>
    <row r="187" spans="1:10" ht="39" customHeight="1">
      <c r="A187" s="217" t="s">
        <v>362</v>
      </c>
      <c r="B187" s="218" t="s">
        <v>512</v>
      </c>
      <c r="C187" s="217" t="s">
        <v>14</v>
      </c>
      <c r="D187" s="217" t="s">
        <v>513</v>
      </c>
      <c r="E187" s="219" t="s">
        <v>446</v>
      </c>
      <c r="F187" s="219"/>
      <c r="G187" s="220" t="s">
        <v>447</v>
      </c>
      <c r="H187" s="221">
        <v>9.1999999999999998E-2</v>
      </c>
      <c r="I187" s="222">
        <v>1.31</v>
      </c>
      <c r="J187" s="222">
        <v>0.12</v>
      </c>
    </row>
    <row r="188" spans="1:10" ht="39" customHeight="1">
      <c r="A188" s="217" t="s">
        <v>362</v>
      </c>
      <c r="B188" s="218" t="s">
        <v>514</v>
      </c>
      <c r="C188" s="217" t="s">
        <v>14</v>
      </c>
      <c r="D188" s="217" t="s">
        <v>515</v>
      </c>
      <c r="E188" s="219" t="s">
        <v>446</v>
      </c>
      <c r="F188" s="219"/>
      <c r="G188" s="220" t="s">
        <v>450</v>
      </c>
      <c r="H188" s="221">
        <v>7.4999999999999997E-2</v>
      </c>
      <c r="I188" s="222">
        <v>0.49</v>
      </c>
      <c r="J188" s="222">
        <v>0.03</v>
      </c>
    </row>
    <row r="189" spans="1:10" ht="52.05" customHeight="1">
      <c r="A189" s="223" t="s">
        <v>372</v>
      </c>
      <c r="B189" s="224" t="s">
        <v>516</v>
      </c>
      <c r="C189" s="223" t="s">
        <v>14</v>
      </c>
      <c r="D189" s="223" t="s">
        <v>517</v>
      </c>
      <c r="E189" s="225" t="s">
        <v>375</v>
      </c>
      <c r="F189" s="225"/>
      <c r="G189" s="226" t="s">
        <v>11</v>
      </c>
      <c r="H189" s="227">
        <v>1.23</v>
      </c>
      <c r="I189" s="228">
        <v>516.66</v>
      </c>
      <c r="J189" s="228">
        <v>635.49</v>
      </c>
    </row>
    <row r="190" spans="1:10" ht="26.4">
      <c r="A190" s="229"/>
      <c r="B190" s="229"/>
      <c r="C190" s="229"/>
      <c r="D190" s="229"/>
      <c r="E190" s="229" t="s">
        <v>382</v>
      </c>
      <c r="F190" s="230">
        <v>12.52</v>
      </c>
      <c r="G190" s="229" t="s">
        <v>383</v>
      </c>
      <c r="H190" s="230">
        <v>0</v>
      </c>
      <c r="I190" s="229" t="s">
        <v>384</v>
      </c>
      <c r="J190" s="230">
        <v>12.52</v>
      </c>
    </row>
    <row r="191" spans="1:10" ht="14.4" thickBot="1">
      <c r="A191" s="229"/>
      <c r="B191" s="229"/>
      <c r="C191" s="229"/>
      <c r="D191" s="229"/>
      <c r="E191" s="229" t="s">
        <v>385</v>
      </c>
      <c r="F191" s="230">
        <v>172.98</v>
      </c>
      <c r="G191" s="229"/>
      <c r="H191" s="231" t="s">
        <v>386</v>
      </c>
      <c r="I191" s="231"/>
      <c r="J191" s="230">
        <v>825.25</v>
      </c>
    </row>
    <row r="192" spans="1:10" ht="1.05" customHeight="1" thickTop="1">
      <c r="A192" s="232"/>
      <c r="B192" s="232"/>
      <c r="C192" s="232"/>
      <c r="D192" s="232"/>
      <c r="E192" s="232"/>
      <c r="F192" s="232"/>
      <c r="G192" s="232"/>
      <c r="H192" s="232"/>
      <c r="I192" s="232"/>
      <c r="J192" s="232"/>
    </row>
    <row r="193" spans="1:10" ht="18" customHeight="1">
      <c r="A193" s="169" t="s">
        <v>302</v>
      </c>
      <c r="B193" s="170" t="s">
        <v>240</v>
      </c>
      <c r="C193" s="169" t="s">
        <v>241</v>
      </c>
      <c r="D193" s="169" t="s">
        <v>242</v>
      </c>
      <c r="E193" s="214" t="s">
        <v>359</v>
      </c>
      <c r="F193" s="214"/>
      <c r="G193" s="171" t="s">
        <v>243</v>
      </c>
      <c r="H193" s="170" t="s">
        <v>244</v>
      </c>
      <c r="I193" s="170" t="s">
        <v>245</v>
      </c>
      <c r="J193" s="170" t="s">
        <v>246</v>
      </c>
    </row>
    <row r="194" spans="1:10" ht="25.95" customHeight="1">
      <c r="A194" s="172" t="s">
        <v>360</v>
      </c>
      <c r="B194" s="173" t="s">
        <v>303</v>
      </c>
      <c r="C194" s="172" t="s">
        <v>304</v>
      </c>
      <c r="D194" s="172" t="s">
        <v>305</v>
      </c>
      <c r="E194" s="215" t="s">
        <v>518</v>
      </c>
      <c r="F194" s="215"/>
      <c r="G194" s="174" t="s">
        <v>122</v>
      </c>
      <c r="H194" s="216">
        <v>1</v>
      </c>
      <c r="I194" s="175">
        <v>82.12</v>
      </c>
      <c r="J194" s="175">
        <v>82.12</v>
      </c>
    </row>
    <row r="195" spans="1:10" ht="25.95" customHeight="1">
      <c r="A195" s="217" t="s">
        <v>362</v>
      </c>
      <c r="B195" s="218" t="s">
        <v>391</v>
      </c>
      <c r="C195" s="217" t="s">
        <v>14</v>
      </c>
      <c r="D195" s="217" t="s">
        <v>392</v>
      </c>
      <c r="E195" s="219" t="s">
        <v>365</v>
      </c>
      <c r="F195" s="219"/>
      <c r="G195" s="220" t="s">
        <v>3</v>
      </c>
      <c r="H195" s="221">
        <v>0.45</v>
      </c>
      <c r="I195" s="222">
        <v>12.57</v>
      </c>
      <c r="J195" s="222">
        <v>5.65</v>
      </c>
    </row>
    <row r="196" spans="1:10" ht="24" customHeight="1">
      <c r="A196" s="217" t="s">
        <v>362</v>
      </c>
      <c r="B196" s="218" t="s">
        <v>370</v>
      </c>
      <c r="C196" s="217" t="s">
        <v>14</v>
      </c>
      <c r="D196" s="217" t="s">
        <v>371</v>
      </c>
      <c r="E196" s="219" t="s">
        <v>368</v>
      </c>
      <c r="F196" s="219"/>
      <c r="G196" s="220" t="s">
        <v>369</v>
      </c>
      <c r="H196" s="221">
        <v>1.21</v>
      </c>
      <c r="I196" s="222">
        <v>18.14</v>
      </c>
      <c r="J196" s="222">
        <v>21.94</v>
      </c>
    </row>
    <row r="197" spans="1:10" ht="24" customHeight="1">
      <c r="A197" s="217" t="s">
        <v>362</v>
      </c>
      <c r="B197" s="218" t="s">
        <v>480</v>
      </c>
      <c r="C197" s="217" t="s">
        <v>14</v>
      </c>
      <c r="D197" s="217" t="s">
        <v>481</v>
      </c>
      <c r="E197" s="219" t="s">
        <v>368</v>
      </c>
      <c r="F197" s="219"/>
      <c r="G197" s="220" t="s">
        <v>369</v>
      </c>
      <c r="H197" s="221">
        <v>1.21</v>
      </c>
      <c r="I197" s="222">
        <v>22.63</v>
      </c>
      <c r="J197" s="222">
        <v>27.38</v>
      </c>
    </row>
    <row r="198" spans="1:10" ht="25.95" customHeight="1">
      <c r="A198" s="223" t="s">
        <v>372</v>
      </c>
      <c r="B198" s="224" t="s">
        <v>519</v>
      </c>
      <c r="C198" s="223" t="s">
        <v>14</v>
      </c>
      <c r="D198" s="223" t="s">
        <v>520</v>
      </c>
      <c r="E198" s="225" t="s">
        <v>375</v>
      </c>
      <c r="F198" s="225"/>
      <c r="G198" s="226" t="s">
        <v>32</v>
      </c>
      <c r="H198" s="227">
        <v>1.5</v>
      </c>
      <c r="I198" s="228">
        <v>12.12</v>
      </c>
      <c r="J198" s="228">
        <v>18.18</v>
      </c>
    </row>
    <row r="199" spans="1:10" ht="39" customHeight="1">
      <c r="A199" s="223" t="s">
        <v>372</v>
      </c>
      <c r="B199" s="224" t="s">
        <v>521</v>
      </c>
      <c r="C199" s="223" t="s">
        <v>14</v>
      </c>
      <c r="D199" s="223" t="s">
        <v>522</v>
      </c>
      <c r="E199" s="225" t="s">
        <v>375</v>
      </c>
      <c r="F199" s="225"/>
      <c r="G199" s="226" t="s">
        <v>32</v>
      </c>
      <c r="H199" s="227">
        <v>1.5</v>
      </c>
      <c r="I199" s="228">
        <v>5.98</v>
      </c>
      <c r="J199" s="228">
        <v>8.9700000000000006</v>
      </c>
    </row>
    <row r="200" spans="1:10" ht="26.4">
      <c r="A200" s="229"/>
      <c r="B200" s="229"/>
      <c r="C200" s="229"/>
      <c r="D200" s="229"/>
      <c r="E200" s="229" t="s">
        <v>382</v>
      </c>
      <c r="F200" s="230">
        <v>38.97</v>
      </c>
      <c r="G200" s="229" t="s">
        <v>383</v>
      </c>
      <c r="H200" s="230">
        <v>0</v>
      </c>
      <c r="I200" s="229" t="s">
        <v>384</v>
      </c>
      <c r="J200" s="230">
        <v>38.97</v>
      </c>
    </row>
    <row r="201" spans="1:10" ht="14.4" thickBot="1">
      <c r="A201" s="229"/>
      <c r="B201" s="229"/>
      <c r="C201" s="229"/>
      <c r="D201" s="229"/>
      <c r="E201" s="229" t="s">
        <v>385</v>
      </c>
      <c r="F201" s="230">
        <v>21.77</v>
      </c>
      <c r="G201" s="229"/>
      <c r="H201" s="231" t="s">
        <v>386</v>
      </c>
      <c r="I201" s="231"/>
      <c r="J201" s="230">
        <v>103.89</v>
      </c>
    </row>
    <row r="202" spans="1:10" ht="1.05" customHeight="1" thickTop="1">
      <c r="A202" s="232"/>
      <c r="B202" s="232"/>
      <c r="C202" s="232"/>
      <c r="D202" s="232"/>
      <c r="E202" s="232"/>
      <c r="F202" s="232"/>
      <c r="G202" s="232"/>
      <c r="H202" s="232"/>
      <c r="I202" s="232"/>
      <c r="J202" s="232"/>
    </row>
    <row r="203" spans="1:10" ht="18" customHeight="1">
      <c r="A203" s="169" t="s">
        <v>306</v>
      </c>
      <c r="B203" s="170" t="s">
        <v>240</v>
      </c>
      <c r="C203" s="169" t="s">
        <v>241</v>
      </c>
      <c r="D203" s="169" t="s">
        <v>242</v>
      </c>
      <c r="E203" s="214" t="s">
        <v>359</v>
      </c>
      <c r="F203" s="214"/>
      <c r="G203" s="171" t="s">
        <v>243</v>
      </c>
      <c r="H203" s="170" t="s">
        <v>244</v>
      </c>
      <c r="I203" s="170" t="s">
        <v>245</v>
      </c>
      <c r="J203" s="170" t="s">
        <v>246</v>
      </c>
    </row>
    <row r="204" spans="1:10" ht="52.05" customHeight="1">
      <c r="A204" s="172" t="s">
        <v>360</v>
      </c>
      <c r="B204" s="173" t="s">
        <v>307</v>
      </c>
      <c r="C204" s="172" t="s">
        <v>14</v>
      </c>
      <c r="D204" s="172" t="s">
        <v>308</v>
      </c>
      <c r="E204" s="215" t="s">
        <v>518</v>
      </c>
      <c r="F204" s="215"/>
      <c r="G204" s="174" t="s">
        <v>32</v>
      </c>
      <c r="H204" s="216">
        <v>1</v>
      </c>
      <c r="I204" s="175">
        <v>461.37</v>
      </c>
      <c r="J204" s="175">
        <v>461.37</v>
      </c>
    </row>
    <row r="205" spans="1:10" ht="39" customHeight="1">
      <c r="A205" s="217" t="s">
        <v>362</v>
      </c>
      <c r="B205" s="218" t="s">
        <v>464</v>
      </c>
      <c r="C205" s="217" t="s">
        <v>14</v>
      </c>
      <c r="D205" s="217" t="s">
        <v>465</v>
      </c>
      <c r="E205" s="219" t="s">
        <v>446</v>
      </c>
      <c r="F205" s="219"/>
      <c r="G205" s="220" t="s">
        <v>447</v>
      </c>
      <c r="H205" s="221">
        <v>0.1409</v>
      </c>
      <c r="I205" s="222">
        <v>213.66</v>
      </c>
      <c r="J205" s="222">
        <v>30.1</v>
      </c>
    </row>
    <row r="206" spans="1:10" ht="39" customHeight="1">
      <c r="A206" s="217" t="s">
        <v>362</v>
      </c>
      <c r="B206" s="218" t="s">
        <v>466</v>
      </c>
      <c r="C206" s="217" t="s">
        <v>14</v>
      </c>
      <c r="D206" s="217" t="s">
        <v>467</v>
      </c>
      <c r="E206" s="219" t="s">
        <v>446</v>
      </c>
      <c r="F206" s="219"/>
      <c r="G206" s="220" t="s">
        <v>450</v>
      </c>
      <c r="H206" s="221">
        <v>0.27339999999999998</v>
      </c>
      <c r="I206" s="222">
        <v>91.18</v>
      </c>
      <c r="J206" s="222">
        <v>24.92</v>
      </c>
    </row>
    <row r="207" spans="1:10" ht="24" customHeight="1">
      <c r="A207" s="217" t="s">
        <v>362</v>
      </c>
      <c r="B207" s="218" t="s">
        <v>523</v>
      </c>
      <c r="C207" s="217" t="s">
        <v>14</v>
      </c>
      <c r="D207" s="217" t="s">
        <v>524</v>
      </c>
      <c r="E207" s="219" t="s">
        <v>368</v>
      </c>
      <c r="F207" s="219"/>
      <c r="G207" s="220" t="s">
        <v>369</v>
      </c>
      <c r="H207" s="221">
        <v>0.62949999999999995</v>
      </c>
      <c r="I207" s="222">
        <v>19.88</v>
      </c>
      <c r="J207" s="222">
        <v>12.51</v>
      </c>
    </row>
    <row r="208" spans="1:10" ht="24" customHeight="1">
      <c r="A208" s="217" t="s">
        <v>362</v>
      </c>
      <c r="B208" s="218" t="s">
        <v>370</v>
      </c>
      <c r="C208" s="217" t="s">
        <v>14</v>
      </c>
      <c r="D208" s="217" t="s">
        <v>371</v>
      </c>
      <c r="E208" s="219" t="s">
        <v>368</v>
      </c>
      <c r="F208" s="219"/>
      <c r="G208" s="220" t="s">
        <v>369</v>
      </c>
      <c r="H208" s="221">
        <v>1.2591000000000001</v>
      </c>
      <c r="I208" s="222">
        <v>18.14</v>
      </c>
      <c r="J208" s="222">
        <v>22.84</v>
      </c>
    </row>
    <row r="209" spans="1:10" ht="25.95" customHeight="1">
      <c r="A209" s="217" t="s">
        <v>362</v>
      </c>
      <c r="B209" s="218" t="s">
        <v>484</v>
      </c>
      <c r="C209" s="217" t="s">
        <v>14</v>
      </c>
      <c r="D209" s="217" t="s">
        <v>485</v>
      </c>
      <c r="E209" s="219" t="s">
        <v>368</v>
      </c>
      <c r="F209" s="219"/>
      <c r="G209" s="220" t="s">
        <v>11</v>
      </c>
      <c r="H209" s="221">
        <v>1.54E-2</v>
      </c>
      <c r="I209" s="222">
        <v>621.38</v>
      </c>
      <c r="J209" s="222">
        <v>9.56</v>
      </c>
    </row>
    <row r="210" spans="1:10" ht="39" customHeight="1">
      <c r="A210" s="223" t="s">
        <v>372</v>
      </c>
      <c r="B210" s="224" t="s">
        <v>525</v>
      </c>
      <c r="C210" s="223" t="s">
        <v>14</v>
      </c>
      <c r="D210" s="223" t="s">
        <v>526</v>
      </c>
      <c r="E210" s="225" t="s">
        <v>375</v>
      </c>
      <c r="F210" s="225"/>
      <c r="G210" s="226" t="s">
        <v>32</v>
      </c>
      <c r="H210" s="227">
        <v>1.03</v>
      </c>
      <c r="I210" s="228">
        <v>350.92</v>
      </c>
      <c r="J210" s="228">
        <v>361.44</v>
      </c>
    </row>
    <row r="211" spans="1:10" ht="26.4">
      <c r="A211" s="229"/>
      <c r="B211" s="229"/>
      <c r="C211" s="229"/>
      <c r="D211" s="229"/>
      <c r="E211" s="229" t="s">
        <v>382</v>
      </c>
      <c r="F211" s="230">
        <v>40.159999999999997</v>
      </c>
      <c r="G211" s="229" t="s">
        <v>383</v>
      </c>
      <c r="H211" s="230">
        <v>0</v>
      </c>
      <c r="I211" s="229" t="s">
        <v>384</v>
      </c>
      <c r="J211" s="230">
        <v>40.159999999999997</v>
      </c>
    </row>
    <row r="212" spans="1:10" ht="14.4" thickBot="1">
      <c r="A212" s="229"/>
      <c r="B212" s="229"/>
      <c r="C212" s="229"/>
      <c r="D212" s="229"/>
      <c r="E212" s="229" t="s">
        <v>385</v>
      </c>
      <c r="F212" s="230">
        <v>122.35</v>
      </c>
      <c r="G212" s="229"/>
      <c r="H212" s="231" t="s">
        <v>386</v>
      </c>
      <c r="I212" s="231"/>
      <c r="J212" s="230">
        <v>583.72</v>
      </c>
    </row>
    <row r="213" spans="1:10" ht="1.05" customHeight="1" thickTop="1">
      <c r="A213" s="232"/>
      <c r="B213" s="232"/>
      <c r="C213" s="232"/>
      <c r="D213" s="232"/>
      <c r="E213" s="232"/>
      <c r="F213" s="232"/>
      <c r="G213" s="232"/>
      <c r="H213" s="232"/>
      <c r="I213" s="232"/>
      <c r="J213" s="232"/>
    </row>
    <row r="214" spans="1:10" ht="18" customHeight="1">
      <c r="A214" s="169" t="s">
        <v>309</v>
      </c>
      <c r="B214" s="170" t="s">
        <v>240</v>
      </c>
      <c r="C214" s="169" t="s">
        <v>241</v>
      </c>
      <c r="D214" s="169" t="s">
        <v>242</v>
      </c>
      <c r="E214" s="214" t="s">
        <v>359</v>
      </c>
      <c r="F214" s="214"/>
      <c r="G214" s="171" t="s">
        <v>243</v>
      </c>
      <c r="H214" s="170" t="s">
        <v>244</v>
      </c>
      <c r="I214" s="170" t="s">
        <v>245</v>
      </c>
      <c r="J214" s="170" t="s">
        <v>246</v>
      </c>
    </row>
    <row r="215" spans="1:10" ht="25.95" customHeight="1">
      <c r="A215" s="172" t="s">
        <v>360</v>
      </c>
      <c r="B215" s="173" t="s">
        <v>310</v>
      </c>
      <c r="C215" s="172" t="s">
        <v>193</v>
      </c>
      <c r="D215" s="172" t="s">
        <v>311</v>
      </c>
      <c r="E215" s="215" t="s">
        <v>527</v>
      </c>
      <c r="F215" s="215"/>
      <c r="G215" s="174" t="s">
        <v>32</v>
      </c>
      <c r="H215" s="216">
        <v>1</v>
      </c>
      <c r="I215" s="175">
        <v>24.4</v>
      </c>
      <c r="J215" s="175">
        <v>24.4</v>
      </c>
    </row>
    <row r="216" spans="1:10" ht="24" customHeight="1">
      <c r="A216" s="223" t="s">
        <v>372</v>
      </c>
      <c r="B216" s="224" t="s">
        <v>528</v>
      </c>
      <c r="C216" s="223" t="s">
        <v>193</v>
      </c>
      <c r="D216" s="223" t="s">
        <v>529</v>
      </c>
      <c r="E216" s="225" t="s">
        <v>530</v>
      </c>
      <c r="F216" s="225"/>
      <c r="G216" s="226" t="s">
        <v>369</v>
      </c>
      <c r="H216" s="227">
        <v>0.2</v>
      </c>
      <c r="I216" s="228">
        <v>24.16</v>
      </c>
      <c r="J216" s="228">
        <v>4.83</v>
      </c>
    </row>
    <row r="217" spans="1:10" ht="25.95" customHeight="1">
      <c r="A217" s="223" t="s">
        <v>372</v>
      </c>
      <c r="B217" s="224" t="s">
        <v>531</v>
      </c>
      <c r="C217" s="223" t="s">
        <v>193</v>
      </c>
      <c r="D217" s="223" t="s">
        <v>532</v>
      </c>
      <c r="E217" s="225" t="s">
        <v>375</v>
      </c>
      <c r="F217" s="225"/>
      <c r="G217" s="226" t="s">
        <v>412</v>
      </c>
      <c r="H217" s="227">
        <v>0.25</v>
      </c>
      <c r="I217" s="228">
        <v>78.290000000000006</v>
      </c>
      <c r="J217" s="228">
        <v>19.57</v>
      </c>
    </row>
    <row r="218" spans="1:10" ht="26.4">
      <c r="A218" s="229"/>
      <c r="B218" s="229"/>
      <c r="C218" s="229"/>
      <c r="D218" s="229"/>
      <c r="E218" s="229" t="s">
        <v>382</v>
      </c>
      <c r="F218" s="230">
        <v>4.83</v>
      </c>
      <c r="G218" s="229" t="s">
        <v>383</v>
      </c>
      <c r="H218" s="230">
        <v>0</v>
      </c>
      <c r="I218" s="229" t="s">
        <v>384</v>
      </c>
      <c r="J218" s="230">
        <v>4.83</v>
      </c>
    </row>
    <row r="219" spans="1:10" ht="14.4" thickBot="1">
      <c r="A219" s="229"/>
      <c r="B219" s="229"/>
      <c r="C219" s="229"/>
      <c r="D219" s="229"/>
      <c r="E219" s="229" t="s">
        <v>385</v>
      </c>
      <c r="F219" s="230">
        <v>6.47</v>
      </c>
      <c r="G219" s="229"/>
      <c r="H219" s="231" t="s">
        <v>386</v>
      </c>
      <c r="I219" s="231"/>
      <c r="J219" s="230">
        <v>30.87</v>
      </c>
    </row>
    <row r="220" spans="1:10" ht="1.05" customHeight="1" thickTop="1">
      <c r="A220" s="232"/>
      <c r="B220" s="232"/>
      <c r="C220" s="232"/>
      <c r="D220" s="232"/>
      <c r="E220" s="232"/>
      <c r="F220" s="232"/>
      <c r="G220" s="232"/>
      <c r="H220" s="232"/>
      <c r="I220" s="232"/>
      <c r="J220" s="232"/>
    </row>
    <row r="221" spans="1:10" ht="18" customHeight="1">
      <c r="A221" s="169" t="s">
        <v>314</v>
      </c>
      <c r="B221" s="170" t="s">
        <v>240</v>
      </c>
      <c r="C221" s="169" t="s">
        <v>241</v>
      </c>
      <c r="D221" s="169" t="s">
        <v>242</v>
      </c>
      <c r="E221" s="214" t="s">
        <v>359</v>
      </c>
      <c r="F221" s="214"/>
      <c r="G221" s="171" t="s">
        <v>243</v>
      </c>
      <c r="H221" s="170" t="s">
        <v>244</v>
      </c>
      <c r="I221" s="170" t="s">
        <v>245</v>
      </c>
      <c r="J221" s="170" t="s">
        <v>246</v>
      </c>
    </row>
    <row r="222" spans="1:10" ht="25.95" customHeight="1">
      <c r="A222" s="172" t="s">
        <v>360</v>
      </c>
      <c r="B222" s="173" t="s">
        <v>315</v>
      </c>
      <c r="C222" s="172" t="s">
        <v>14</v>
      </c>
      <c r="D222" s="172" t="s">
        <v>316</v>
      </c>
      <c r="E222" s="215" t="s">
        <v>368</v>
      </c>
      <c r="F222" s="215"/>
      <c r="G222" s="174" t="s">
        <v>3</v>
      </c>
      <c r="H222" s="216">
        <v>1</v>
      </c>
      <c r="I222" s="175">
        <v>2.99</v>
      </c>
      <c r="J222" s="175">
        <v>2.99</v>
      </c>
    </row>
    <row r="223" spans="1:10" ht="24" customHeight="1">
      <c r="A223" s="217" t="s">
        <v>362</v>
      </c>
      <c r="B223" s="218" t="s">
        <v>370</v>
      </c>
      <c r="C223" s="217" t="s">
        <v>14</v>
      </c>
      <c r="D223" s="217" t="s">
        <v>371</v>
      </c>
      <c r="E223" s="219" t="s">
        <v>368</v>
      </c>
      <c r="F223" s="219"/>
      <c r="G223" s="220" t="s">
        <v>369</v>
      </c>
      <c r="H223" s="221">
        <v>0.16500000000000001</v>
      </c>
      <c r="I223" s="222">
        <v>18.14</v>
      </c>
      <c r="J223" s="222">
        <v>2.99</v>
      </c>
    </row>
    <row r="224" spans="1:10" ht="26.4">
      <c r="A224" s="229"/>
      <c r="B224" s="229"/>
      <c r="C224" s="229"/>
      <c r="D224" s="229"/>
      <c r="E224" s="229" t="s">
        <v>382</v>
      </c>
      <c r="F224" s="230">
        <v>2.1800000000000002</v>
      </c>
      <c r="G224" s="229" t="s">
        <v>383</v>
      </c>
      <c r="H224" s="230">
        <v>0</v>
      </c>
      <c r="I224" s="229" t="s">
        <v>384</v>
      </c>
      <c r="J224" s="230">
        <v>2.1800000000000002</v>
      </c>
    </row>
    <row r="225" spans="1:10" ht="14.4" thickBot="1">
      <c r="A225" s="229"/>
      <c r="B225" s="229"/>
      <c r="C225" s="229"/>
      <c r="D225" s="229"/>
      <c r="E225" s="229" t="s">
        <v>385</v>
      </c>
      <c r="F225" s="230">
        <v>0.79</v>
      </c>
      <c r="G225" s="229"/>
      <c r="H225" s="231" t="s">
        <v>386</v>
      </c>
      <c r="I225" s="231"/>
      <c r="J225" s="230">
        <v>3.78</v>
      </c>
    </row>
    <row r="226" spans="1:10" ht="1.05" customHeight="1" thickTop="1">
      <c r="A226" s="232"/>
      <c r="B226" s="232"/>
      <c r="C226" s="232"/>
      <c r="D226" s="232"/>
      <c r="E226" s="232"/>
      <c r="F226" s="232"/>
      <c r="G226" s="232"/>
      <c r="H226" s="232"/>
      <c r="I226" s="232"/>
      <c r="J226" s="232"/>
    </row>
    <row r="227" spans="1:10" ht="18" customHeight="1">
      <c r="A227" s="169" t="s">
        <v>317</v>
      </c>
      <c r="B227" s="170" t="s">
        <v>240</v>
      </c>
      <c r="C227" s="169" t="s">
        <v>241</v>
      </c>
      <c r="D227" s="169" t="s">
        <v>242</v>
      </c>
      <c r="E227" s="214" t="s">
        <v>359</v>
      </c>
      <c r="F227" s="214"/>
      <c r="G227" s="171" t="s">
        <v>243</v>
      </c>
      <c r="H227" s="170" t="s">
        <v>244</v>
      </c>
      <c r="I227" s="170" t="s">
        <v>245</v>
      </c>
      <c r="J227" s="170" t="s">
        <v>246</v>
      </c>
    </row>
    <row r="228" spans="1:10" ht="52.05" customHeight="1">
      <c r="A228" s="172" t="s">
        <v>360</v>
      </c>
      <c r="B228" s="173" t="s">
        <v>318</v>
      </c>
      <c r="C228" s="172" t="s">
        <v>14</v>
      </c>
      <c r="D228" s="172" t="s">
        <v>148</v>
      </c>
      <c r="E228" s="215" t="s">
        <v>463</v>
      </c>
      <c r="F228" s="215"/>
      <c r="G228" s="174" t="s">
        <v>32</v>
      </c>
      <c r="H228" s="216">
        <v>1</v>
      </c>
      <c r="I228" s="175">
        <v>36.68</v>
      </c>
      <c r="J228" s="175">
        <v>36.68</v>
      </c>
    </row>
    <row r="229" spans="1:10" ht="25.95" customHeight="1">
      <c r="A229" s="217" t="s">
        <v>362</v>
      </c>
      <c r="B229" s="218" t="s">
        <v>442</v>
      </c>
      <c r="C229" s="217" t="s">
        <v>14</v>
      </c>
      <c r="D229" s="217" t="s">
        <v>443</v>
      </c>
      <c r="E229" s="219" t="s">
        <v>368</v>
      </c>
      <c r="F229" s="219"/>
      <c r="G229" s="220" t="s">
        <v>369</v>
      </c>
      <c r="H229" s="221">
        <v>0.53069999999999995</v>
      </c>
      <c r="I229" s="222">
        <v>18.84</v>
      </c>
      <c r="J229" s="222">
        <v>9.99</v>
      </c>
    </row>
    <row r="230" spans="1:10" ht="24" customHeight="1">
      <c r="A230" s="217" t="s">
        <v>362</v>
      </c>
      <c r="B230" s="218" t="s">
        <v>366</v>
      </c>
      <c r="C230" s="217" t="s">
        <v>14</v>
      </c>
      <c r="D230" s="217" t="s">
        <v>367</v>
      </c>
      <c r="E230" s="219" t="s">
        <v>368</v>
      </c>
      <c r="F230" s="219"/>
      <c r="G230" s="220" t="s">
        <v>369</v>
      </c>
      <c r="H230" s="221">
        <v>0.53069999999999995</v>
      </c>
      <c r="I230" s="222">
        <v>22.29</v>
      </c>
      <c r="J230" s="222">
        <v>11.82</v>
      </c>
    </row>
    <row r="231" spans="1:10" ht="25.95" customHeight="1">
      <c r="A231" s="223" t="s">
        <v>372</v>
      </c>
      <c r="B231" s="224" t="s">
        <v>533</v>
      </c>
      <c r="C231" s="223" t="s">
        <v>14</v>
      </c>
      <c r="D231" s="223" t="s">
        <v>534</v>
      </c>
      <c r="E231" s="225" t="s">
        <v>375</v>
      </c>
      <c r="F231" s="225"/>
      <c r="G231" s="226" t="s">
        <v>289</v>
      </c>
      <c r="H231" s="227">
        <v>0.22500000000000001</v>
      </c>
      <c r="I231" s="228">
        <v>25.21</v>
      </c>
      <c r="J231" s="228">
        <v>5.67</v>
      </c>
    </row>
    <row r="232" spans="1:10" ht="24" customHeight="1">
      <c r="A232" s="223" t="s">
        <v>372</v>
      </c>
      <c r="B232" s="224" t="s">
        <v>535</v>
      </c>
      <c r="C232" s="223" t="s">
        <v>14</v>
      </c>
      <c r="D232" s="223" t="s">
        <v>536</v>
      </c>
      <c r="E232" s="225" t="s">
        <v>375</v>
      </c>
      <c r="F232" s="225"/>
      <c r="G232" s="226" t="s">
        <v>289</v>
      </c>
      <c r="H232" s="227">
        <v>1.2E-2</v>
      </c>
      <c r="I232" s="228">
        <v>16.899999999999999</v>
      </c>
      <c r="J232" s="228">
        <v>0.2</v>
      </c>
    </row>
    <row r="233" spans="1:10" ht="39" customHeight="1">
      <c r="A233" s="223" t="s">
        <v>372</v>
      </c>
      <c r="B233" s="224" t="s">
        <v>537</v>
      </c>
      <c r="C233" s="223" t="s">
        <v>14</v>
      </c>
      <c r="D233" s="223" t="s">
        <v>538</v>
      </c>
      <c r="E233" s="225" t="s">
        <v>375</v>
      </c>
      <c r="F233" s="225"/>
      <c r="G233" s="226" t="s">
        <v>32</v>
      </c>
      <c r="H233" s="227">
        <v>0.88</v>
      </c>
      <c r="I233" s="228">
        <v>10.23</v>
      </c>
      <c r="J233" s="228">
        <v>9</v>
      </c>
    </row>
    <row r="234" spans="1:10" ht="26.4">
      <c r="A234" s="229"/>
      <c r="B234" s="229"/>
      <c r="C234" s="229"/>
      <c r="D234" s="229"/>
      <c r="E234" s="229" t="s">
        <v>382</v>
      </c>
      <c r="F234" s="230">
        <v>16.66</v>
      </c>
      <c r="G234" s="229" t="s">
        <v>383</v>
      </c>
      <c r="H234" s="230">
        <v>0</v>
      </c>
      <c r="I234" s="229" t="s">
        <v>384</v>
      </c>
      <c r="J234" s="230">
        <v>16.66</v>
      </c>
    </row>
    <row r="235" spans="1:10" ht="14.4" thickBot="1">
      <c r="A235" s="229"/>
      <c r="B235" s="229"/>
      <c r="C235" s="229"/>
      <c r="D235" s="229"/>
      <c r="E235" s="229" t="s">
        <v>385</v>
      </c>
      <c r="F235" s="230">
        <v>9.7200000000000006</v>
      </c>
      <c r="G235" s="229"/>
      <c r="H235" s="231" t="s">
        <v>386</v>
      </c>
      <c r="I235" s="231"/>
      <c r="J235" s="230">
        <v>46.4</v>
      </c>
    </row>
    <row r="236" spans="1:10" ht="1.05" customHeight="1" thickTop="1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</row>
    <row r="237" spans="1:10" ht="18" customHeight="1">
      <c r="A237" s="169" t="s">
        <v>319</v>
      </c>
      <c r="B237" s="170" t="s">
        <v>240</v>
      </c>
      <c r="C237" s="169" t="s">
        <v>241</v>
      </c>
      <c r="D237" s="169" t="s">
        <v>242</v>
      </c>
      <c r="E237" s="214" t="s">
        <v>359</v>
      </c>
      <c r="F237" s="214"/>
      <c r="G237" s="171" t="s">
        <v>243</v>
      </c>
      <c r="H237" s="170" t="s">
        <v>244</v>
      </c>
      <c r="I237" s="170" t="s">
        <v>245</v>
      </c>
      <c r="J237" s="170" t="s">
        <v>246</v>
      </c>
    </row>
    <row r="238" spans="1:10" ht="25.95" customHeight="1">
      <c r="A238" s="172" t="s">
        <v>360</v>
      </c>
      <c r="B238" s="173" t="s">
        <v>320</v>
      </c>
      <c r="C238" s="172" t="s">
        <v>14</v>
      </c>
      <c r="D238" s="172" t="s">
        <v>113</v>
      </c>
      <c r="E238" s="215" t="s">
        <v>368</v>
      </c>
      <c r="F238" s="215"/>
      <c r="G238" s="174" t="s">
        <v>32</v>
      </c>
      <c r="H238" s="216">
        <v>1</v>
      </c>
      <c r="I238" s="175">
        <v>9.9700000000000006</v>
      </c>
      <c r="J238" s="175">
        <v>9.9700000000000006</v>
      </c>
    </row>
    <row r="239" spans="1:10" ht="25.95" customHeight="1">
      <c r="A239" s="217" t="s">
        <v>362</v>
      </c>
      <c r="B239" s="218" t="s">
        <v>442</v>
      </c>
      <c r="C239" s="217" t="s">
        <v>14</v>
      </c>
      <c r="D239" s="217" t="s">
        <v>443</v>
      </c>
      <c r="E239" s="219" t="s">
        <v>368</v>
      </c>
      <c r="F239" s="219"/>
      <c r="G239" s="220" t="s">
        <v>369</v>
      </c>
      <c r="H239" s="221">
        <v>0.10879999999999999</v>
      </c>
      <c r="I239" s="222">
        <v>18.84</v>
      </c>
      <c r="J239" s="222">
        <v>2.04</v>
      </c>
    </row>
    <row r="240" spans="1:10" ht="24" customHeight="1">
      <c r="A240" s="217" t="s">
        <v>362</v>
      </c>
      <c r="B240" s="218" t="s">
        <v>366</v>
      </c>
      <c r="C240" s="217" t="s">
        <v>14</v>
      </c>
      <c r="D240" s="217" t="s">
        <v>367</v>
      </c>
      <c r="E240" s="219" t="s">
        <v>368</v>
      </c>
      <c r="F240" s="219"/>
      <c r="G240" s="220" t="s">
        <v>369</v>
      </c>
      <c r="H240" s="221">
        <v>0.1384</v>
      </c>
      <c r="I240" s="222">
        <v>22.29</v>
      </c>
      <c r="J240" s="222">
        <v>3.08</v>
      </c>
    </row>
    <row r="241" spans="1:10" ht="25.95" customHeight="1">
      <c r="A241" s="223" t="s">
        <v>372</v>
      </c>
      <c r="B241" s="224" t="s">
        <v>539</v>
      </c>
      <c r="C241" s="223" t="s">
        <v>14</v>
      </c>
      <c r="D241" s="223" t="s">
        <v>540</v>
      </c>
      <c r="E241" s="225" t="s">
        <v>375</v>
      </c>
      <c r="F241" s="225"/>
      <c r="G241" s="226" t="s">
        <v>412</v>
      </c>
      <c r="H241" s="227">
        <v>2.1899999999999999E-2</v>
      </c>
      <c r="I241" s="228">
        <v>137.79</v>
      </c>
      <c r="J241" s="228">
        <v>3.01</v>
      </c>
    </row>
    <row r="242" spans="1:10" ht="25.95" customHeight="1">
      <c r="A242" s="223" t="s">
        <v>372</v>
      </c>
      <c r="B242" s="224" t="s">
        <v>541</v>
      </c>
      <c r="C242" s="223" t="s">
        <v>14</v>
      </c>
      <c r="D242" s="223" t="s">
        <v>542</v>
      </c>
      <c r="E242" s="225" t="s">
        <v>375</v>
      </c>
      <c r="F242" s="225"/>
      <c r="G242" s="226" t="s">
        <v>32</v>
      </c>
      <c r="H242" s="227">
        <v>1.1000000000000001</v>
      </c>
      <c r="I242" s="228">
        <v>1.68</v>
      </c>
      <c r="J242" s="228">
        <v>1.84</v>
      </c>
    </row>
    <row r="243" spans="1:10" ht="26.4">
      <c r="A243" s="229"/>
      <c r="B243" s="229"/>
      <c r="C243" s="229"/>
      <c r="D243" s="229"/>
      <c r="E243" s="229" t="s">
        <v>382</v>
      </c>
      <c r="F243" s="230">
        <v>3.93</v>
      </c>
      <c r="G243" s="229" t="s">
        <v>383</v>
      </c>
      <c r="H243" s="230">
        <v>0</v>
      </c>
      <c r="I243" s="229" t="s">
        <v>384</v>
      </c>
      <c r="J243" s="230">
        <v>3.93</v>
      </c>
    </row>
    <row r="244" spans="1:10" ht="14.4" thickBot="1">
      <c r="A244" s="229"/>
      <c r="B244" s="229"/>
      <c r="C244" s="229"/>
      <c r="D244" s="229"/>
      <c r="E244" s="229" t="s">
        <v>385</v>
      </c>
      <c r="F244" s="230">
        <v>2.64</v>
      </c>
      <c r="G244" s="229"/>
      <c r="H244" s="231" t="s">
        <v>386</v>
      </c>
      <c r="I244" s="231"/>
      <c r="J244" s="230">
        <v>12.61</v>
      </c>
    </row>
    <row r="245" spans="1:10" ht="1.05" customHeight="1" thickTop="1">
      <c r="A245" s="232"/>
      <c r="B245" s="232"/>
      <c r="C245" s="232"/>
      <c r="D245" s="232"/>
      <c r="E245" s="232"/>
      <c r="F245" s="232"/>
      <c r="G245" s="232"/>
      <c r="H245" s="232"/>
      <c r="I245" s="232"/>
      <c r="J245" s="232"/>
    </row>
  </sheetData>
  <mergeCells count="197">
    <mergeCell ref="A1:C4"/>
    <mergeCell ref="D1:J1"/>
    <mergeCell ref="E240:F240"/>
    <mergeCell ref="E241:F241"/>
    <mergeCell ref="E242:F242"/>
    <mergeCell ref="H244:I244"/>
    <mergeCell ref="E232:F232"/>
    <mergeCell ref="E233:F233"/>
    <mergeCell ref="H235:I235"/>
    <mergeCell ref="E237:F237"/>
    <mergeCell ref="E238:F238"/>
    <mergeCell ref="E239:F239"/>
    <mergeCell ref="H225:I225"/>
    <mergeCell ref="E227:F227"/>
    <mergeCell ref="E228:F228"/>
    <mergeCell ref="E229:F229"/>
    <mergeCell ref="E230:F230"/>
    <mergeCell ref="E231:F231"/>
    <mergeCell ref="E216:F216"/>
    <mergeCell ref="E217:F217"/>
    <mergeCell ref="H219:I219"/>
    <mergeCell ref="E221:F221"/>
    <mergeCell ref="E222:F222"/>
    <mergeCell ref="E223:F223"/>
    <mergeCell ref="E208:F208"/>
    <mergeCell ref="E209:F209"/>
    <mergeCell ref="E210:F210"/>
    <mergeCell ref="H212:I212"/>
    <mergeCell ref="E214:F214"/>
    <mergeCell ref="E215:F215"/>
    <mergeCell ref="H201:I201"/>
    <mergeCell ref="E203:F203"/>
    <mergeCell ref="E204:F204"/>
    <mergeCell ref="E205:F205"/>
    <mergeCell ref="E206:F206"/>
    <mergeCell ref="E207:F207"/>
    <mergeCell ref="E194:F194"/>
    <mergeCell ref="E195:F195"/>
    <mergeCell ref="E196:F196"/>
    <mergeCell ref="E197:F197"/>
    <mergeCell ref="E198:F198"/>
    <mergeCell ref="E199:F199"/>
    <mergeCell ref="E186:F186"/>
    <mergeCell ref="E187:F187"/>
    <mergeCell ref="E188:F188"/>
    <mergeCell ref="E189:F189"/>
    <mergeCell ref="H191:I191"/>
    <mergeCell ref="E193:F193"/>
    <mergeCell ref="E178:F178"/>
    <mergeCell ref="E179:F179"/>
    <mergeCell ref="H181:I181"/>
    <mergeCell ref="E183:F183"/>
    <mergeCell ref="E184:F184"/>
    <mergeCell ref="E185:F185"/>
    <mergeCell ref="H171:I171"/>
    <mergeCell ref="E173:F173"/>
    <mergeCell ref="E174:F174"/>
    <mergeCell ref="E175:F175"/>
    <mergeCell ref="E176:F176"/>
    <mergeCell ref="E177:F177"/>
    <mergeCell ref="E164:F164"/>
    <mergeCell ref="E165:F165"/>
    <mergeCell ref="E166:F166"/>
    <mergeCell ref="E167:F167"/>
    <mergeCell ref="E168:F168"/>
    <mergeCell ref="E169:F169"/>
    <mergeCell ref="E156:F156"/>
    <mergeCell ref="E157:F157"/>
    <mergeCell ref="E158:F158"/>
    <mergeCell ref="E159:F159"/>
    <mergeCell ref="H161:I161"/>
    <mergeCell ref="E163:F163"/>
    <mergeCell ref="E148:F148"/>
    <mergeCell ref="E149:F149"/>
    <mergeCell ref="H151:I151"/>
    <mergeCell ref="E153:F153"/>
    <mergeCell ref="E154:F154"/>
    <mergeCell ref="E155:F155"/>
    <mergeCell ref="H141:I141"/>
    <mergeCell ref="E143:F143"/>
    <mergeCell ref="E144:F144"/>
    <mergeCell ref="E145:F145"/>
    <mergeCell ref="E146:F146"/>
    <mergeCell ref="E147:F147"/>
    <mergeCell ref="E134:F134"/>
    <mergeCell ref="E135:F135"/>
    <mergeCell ref="E136:F136"/>
    <mergeCell ref="E137:F137"/>
    <mergeCell ref="E138:F138"/>
    <mergeCell ref="E139:F139"/>
    <mergeCell ref="E126:F126"/>
    <mergeCell ref="E127:F127"/>
    <mergeCell ref="H129:I129"/>
    <mergeCell ref="E131:F131"/>
    <mergeCell ref="E132:F132"/>
    <mergeCell ref="E133:F133"/>
    <mergeCell ref="E118:F118"/>
    <mergeCell ref="E119:F119"/>
    <mergeCell ref="H121:I121"/>
    <mergeCell ref="E123:F123"/>
    <mergeCell ref="E124:F124"/>
    <mergeCell ref="E125:F125"/>
    <mergeCell ref="E110:F110"/>
    <mergeCell ref="H112:I112"/>
    <mergeCell ref="E114:F114"/>
    <mergeCell ref="E115:F115"/>
    <mergeCell ref="E116:F116"/>
    <mergeCell ref="E117:F117"/>
    <mergeCell ref="H103:I103"/>
    <mergeCell ref="E105:F105"/>
    <mergeCell ref="E106:F106"/>
    <mergeCell ref="E107:F107"/>
    <mergeCell ref="E108:F108"/>
    <mergeCell ref="E109:F109"/>
    <mergeCell ref="E96:F96"/>
    <mergeCell ref="E97:F97"/>
    <mergeCell ref="E98:F98"/>
    <mergeCell ref="E99:F99"/>
    <mergeCell ref="E100:F100"/>
    <mergeCell ref="E101:F101"/>
    <mergeCell ref="E88:F88"/>
    <mergeCell ref="E89:F89"/>
    <mergeCell ref="H91:I91"/>
    <mergeCell ref="E93:F93"/>
    <mergeCell ref="E94:F94"/>
    <mergeCell ref="E95:F95"/>
    <mergeCell ref="E80:F80"/>
    <mergeCell ref="E81:F81"/>
    <mergeCell ref="H83:I83"/>
    <mergeCell ref="E85:F85"/>
    <mergeCell ref="E86:F86"/>
    <mergeCell ref="E87:F87"/>
    <mergeCell ref="E72:F72"/>
    <mergeCell ref="H74:I74"/>
    <mergeCell ref="E76:F76"/>
    <mergeCell ref="E77:F77"/>
    <mergeCell ref="E78:F78"/>
    <mergeCell ref="E79:F79"/>
    <mergeCell ref="E64:F64"/>
    <mergeCell ref="H66:I66"/>
    <mergeCell ref="E68:F68"/>
    <mergeCell ref="E69:F69"/>
    <mergeCell ref="E70:F70"/>
    <mergeCell ref="E71:F71"/>
    <mergeCell ref="E56:F56"/>
    <mergeCell ref="E57:F57"/>
    <mergeCell ref="E58:F58"/>
    <mergeCell ref="H60:I60"/>
    <mergeCell ref="E62:F62"/>
    <mergeCell ref="E63:F63"/>
    <mergeCell ref="E50:F50"/>
    <mergeCell ref="E51:F51"/>
    <mergeCell ref="E52:F52"/>
    <mergeCell ref="E53:F53"/>
    <mergeCell ref="E54:F54"/>
    <mergeCell ref="E55:F55"/>
    <mergeCell ref="E42:F42"/>
    <mergeCell ref="E43:F43"/>
    <mergeCell ref="H45:I45"/>
    <mergeCell ref="E47:F47"/>
    <mergeCell ref="E48:F48"/>
    <mergeCell ref="E49:F49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0:F10"/>
    <mergeCell ref="E11:F11"/>
    <mergeCell ref="E12:F12"/>
    <mergeCell ref="E13:F13"/>
    <mergeCell ref="E14:F14"/>
    <mergeCell ref="H16:I16"/>
    <mergeCell ref="A5:J5"/>
    <mergeCell ref="E6:F6"/>
    <mergeCell ref="E7:F7"/>
    <mergeCell ref="E8:F8"/>
    <mergeCell ref="E9:F9"/>
  </mergeCells>
  <pageMargins left="0.51181102362204722" right="0.51181102362204722" top="0.98425196850393704" bottom="0.98425196850393704" header="0.51181102362204722" footer="0.51181102362204722"/>
  <pageSetup paperSize="9" scale="60" fitToHeight="0" orientation="portrait" r:id="rId1"/>
  <headerFooter>
    <oddHeader xml:space="preserve">&amp;L </oddHeader>
    <oddFooter xml:space="preserve">&amp;L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37"/>
  <sheetViews>
    <sheetView zoomScaleNormal="100" workbookViewId="0">
      <selection activeCell="B18" sqref="B18"/>
    </sheetView>
  </sheetViews>
  <sheetFormatPr defaultRowHeight="13.2"/>
  <cols>
    <col min="1" max="1" width="7.6640625" bestFit="1" customWidth="1"/>
    <col min="2" max="2" width="67.6640625" customWidth="1"/>
    <col min="3" max="3" width="16.6640625" customWidth="1"/>
    <col min="4" max="4" width="16.33203125" bestFit="1" customWidth="1"/>
    <col min="257" max="257" width="7.6640625" bestFit="1" customWidth="1"/>
    <col min="258" max="258" width="67.6640625" customWidth="1"/>
    <col min="259" max="259" width="16.6640625" customWidth="1"/>
    <col min="513" max="513" width="7.6640625" bestFit="1" customWidth="1"/>
    <col min="514" max="514" width="67.6640625" customWidth="1"/>
    <col min="515" max="515" width="16.6640625" customWidth="1"/>
    <col min="769" max="769" width="7.6640625" bestFit="1" customWidth="1"/>
    <col min="770" max="770" width="67.6640625" customWidth="1"/>
    <col min="771" max="771" width="16.6640625" customWidth="1"/>
    <col min="1025" max="1025" width="7.6640625" bestFit="1" customWidth="1"/>
    <col min="1026" max="1026" width="67.6640625" customWidth="1"/>
    <col min="1027" max="1027" width="16.6640625" customWidth="1"/>
    <col min="1281" max="1281" width="7.6640625" bestFit="1" customWidth="1"/>
    <col min="1282" max="1282" width="67.6640625" customWidth="1"/>
    <col min="1283" max="1283" width="16.6640625" customWidth="1"/>
    <col min="1537" max="1537" width="7.6640625" bestFit="1" customWidth="1"/>
    <col min="1538" max="1538" width="67.6640625" customWidth="1"/>
    <col min="1539" max="1539" width="16.6640625" customWidth="1"/>
    <col min="1793" max="1793" width="7.6640625" bestFit="1" customWidth="1"/>
    <col min="1794" max="1794" width="67.6640625" customWidth="1"/>
    <col min="1795" max="1795" width="16.6640625" customWidth="1"/>
    <col min="2049" max="2049" width="7.6640625" bestFit="1" customWidth="1"/>
    <col min="2050" max="2050" width="67.6640625" customWidth="1"/>
    <col min="2051" max="2051" width="16.6640625" customWidth="1"/>
    <col min="2305" max="2305" width="7.6640625" bestFit="1" customWidth="1"/>
    <col min="2306" max="2306" width="67.6640625" customWidth="1"/>
    <col min="2307" max="2307" width="16.6640625" customWidth="1"/>
    <col min="2561" max="2561" width="7.6640625" bestFit="1" customWidth="1"/>
    <col min="2562" max="2562" width="67.6640625" customWidth="1"/>
    <col min="2563" max="2563" width="16.6640625" customWidth="1"/>
    <col min="2817" max="2817" width="7.6640625" bestFit="1" customWidth="1"/>
    <col min="2818" max="2818" width="67.6640625" customWidth="1"/>
    <col min="2819" max="2819" width="16.6640625" customWidth="1"/>
    <col min="3073" max="3073" width="7.6640625" bestFit="1" customWidth="1"/>
    <col min="3074" max="3074" width="67.6640625" customWidth="1"/>
    <col min="3075" max="3075" width="16.6640625" customWidth="1"/>
    <col min="3329" max="3329" width="7.6640625" bestFit="1" customWidth="1"/>
    <col min="3330" max="3330" width="67.6640625" customWidth="1"/>
    <col min="3331" max="3331" width="16.6640625" customWidth="1"/>
    <col min="3585" max="3585" width="7.6640625" bestFit="1" customWidth="1"/>
    <col min="3586" max="3586" width="67.6640625" customWidth="1"/>
    <col min="3587" max="3587" width="16.6640625" customWidth="1"/>
    <col min="3841" max="3841" width="7.6640625" bestFit="1" customWidth="1"/>
    <col min="3842" max="3842" width="67.6640625" customWidth="1"/>
    <col min="3843" max="3843" width="16.6640625" customWidth="1"/>
    <col min="4097" max="4097" width="7.6640625" bestFit="1" customWidth="1"/>
    <col min="4098" max="4098" width="67.6640625" customWidth="1"/>
    <col min="4099" max="4099" width="16.6640625" customWidth="1"/>
    <col min="4353" max="4353" width="7.6640625" bestFit="1" customWidth="1"/>
    <col min="4354" max="4354" width="67.6640625" customWidth="1"/>
    <col min="4355" max="4355" width="16.6640625" customWidth="1"/>
    <col min="4609" max="4609" width="7.6640625" bestFit="1" customWidth="1"/>
    <col min="4610" max="4610" width="67.6640625" customWidth="1"/>
    <col min="4611" max="4611" width="16.6640625" customWidth="1"/>
    <col min="4865" max="4865" width="7.6640625" bestFit="1" customWidth="1"/>
    <col min="4866" max="4866" width="67.6640625" customWidth="1"/>
    <col min="4867" max="4867" width="16.6640625" customWidth="1"/>
    <col min="5121" max="5121" width="7.6640625" bestFit="1" customWidth="1"/>
    <col min="5122" max="5122" width="67.6640625" customWidth="1"/>
    <col min="5123" max="5123" width="16.6640625" customWidth="1"/>
    <col min="5377" max="5377" width="7.6640625" bestFit="1" customWidth="1"/>
    <col min="5378" max="5378" width="67.6640625" customWidth="1"/>
    <col min="5379" max="5379" width="16.6640625" customWidth="1"/>
    <col min="5633" max="5633" width="7.6640625" bestFit="1" customWidth="1"/>
    <col min="5634" max="5634" width="67.6640625" customWidth="1"/>
    <col min="5635" max="5635" width="16.6640625" customWidth="1"/>
    <col min="5889" max="5889" width="7.6640625" bestFit="1" customWidth="1"/>
    <col min="5890" max="5890" width="67.6640625" customWidth="1"/>
    <col min="5891" max="5891" width="16.6640625" customWidth="1"/>
    <col min="6145" max="6145" width="7.6640625" bestFit="1" customWidth="1"/>
    <col min="6146" max="6146" width="67.6640625" customWidth="1"/>
    <col min="6147" max="6147" width="16.6640625" customWidth="1"/>
    <col min="6401" max="6401" width="7.6640625" bestFit="1" customWidth="1"/>
    <col min="6402" max="6402" width="67.6640625" customWidth="1"/>
    <col min="6403" max="6403" width="16.6640625" customWidth="1"/>
    <col min="6657" max="6657" width="7.6640625" bestFit="1" customWidth="1"/>
    <col min="6658" max="6658" width="67.6640625" customWidth="1"/>
    <col min="6659" max="6659" width="16.6640625" customWidth="1"/>
    <col min="6913" max="6913" width="7.6640625" bestFit="1" customWidth="1"/>
    <col min="6914" max="6914" width="67.6640625" customWidth="1"/>
    <col min="6915" max="6915" width="16.6640625" customWidth="1"/>
    <col min="7169" max="7169" width="7.6640625" bestFit="1" customWidth="1"/>
    <col min="7170" max="7170" width="67.6640625" customWidth="1"/>
    <col min="7171" max="7171" width="16.6640625" customWidth="1"/>
    <col min="7425" max="7425" width="7.6640625" bestFit="1" customWidth="1"/>
    <col min="7426" max="7426" width="67.6640625" customWidth="1"/>
    <col min="7427" max="7427" width="16.6640625" customWidth="1"/>
    <col min="7681" max="7681" width="7.6640625" bestFit="1" customWidth="1"/>
    <col min="7682" max="7682" width="67.6640625" customWidth="1"/>
    <col min="7683" max="7683" width="16.6640625" customWidth="1"/>
    <col min="7937" max="7937" width="7.6640625" bestFit="1" customWidth="1"/>
    <col min="7938" max="7938" width="67.6640625" customWidth="1"/>
    <col min="7939" max="7939" width="16.6640625" customWidth="1"/>
    <col min="8193" max="8193" width="7.6640625" bestFit="1" customWidth="1"/>
    <col min="8194" max="8194" width="67.6640625" customWidth="1"/>
    <col min="8195" max="8195" width="16.6640625" customWidth="1"/>
    <col min="8449" max="8449" width="7.6640625" bestFit="1" customWidth="1"/>
    <col min="8450" max="8450" width="67.6640625" customWidth="1"/>
    <col min="8451" max="8451" width="16.6640625" customWidth="1"/>
    <col min="8705" max="8705" width="7.6640625" bestFit="1" customWidth="1"/>
    <col min="8706" max="8706" width="67.6640625" customWidth="1"/>
    <col min="8707" max="8707" width="16.6640625" customWidth="1"/>
    <col min="8961" max="8961" width="7.6640625" bestFit="1" customWidth="1"/>
    <col min="8962" max="8962" width="67.6640625" customWidth="1"/>
    <col min="8963" max="8963" width="16.6640625" customWidth="1"/>
    <col min="9217" max="9217" width="7.6640625" bestFit="1" customWidth="1"/>
    <col min="9218" max="9218" width="67.6640625" customWidth="1"/>
    <col min="9219" max="9219" width="16.6640625" customWidth="1"/>
    <col min="9473" max="9473" width="7.6640625" bestFit="1" customWidth="1"/>
    <col min="9474" max="9474" width="67.6640625" customWidth="1"/>
    <col min="9475" max="9475" width="16.6640625" customWidth="1"/>
    <col min="9729" max="9729" width="7.6640625" bestFit="1" customWidth="1"/>
    <col min="9730" max="9730" width="67.6640625" customWidth="1"/>
    <col min="9731" max="9731" width="16.6640625" customWidth="1"/>
    <col min="9985" max="9985" width="7.6640625" bestFit="1" customWidth="1"/>
    <col min="9986" max="9986" width="67.6640625" customWidth="1"/>
    <col min="9987" max="9987" width="16.6640625" customWidth="1"/>
    <col min="10241" max="10241" width="7.6640625" bestFit="1" customWidth="1"/>
    <col min="10242" max="10242" width="67.6640625" customWidth="1"/>
    <col min="10243" max="10243" width="16.6640625" customWidth="1"/>
    <col min="10497" max="10497" width="7.6640625" bestFit="1" customWidth="1"/>
    <col min="10498" max="10498" width="67.6640625" customWidth="1"/>
    <col min="10499" max="10499" width="16.6640625" customWidth="1"/>
    <col min="10753" max="10753" width="7.6640625" bestFit="1" customWidth="1"/>
    <col min="10754" max="10754" width="67.6640625" customWidth="1"/>
    <col min="10755" max="10755" width="16.6640625" customWidth="1"/>
    <col min="11009" max="11009" width="7.6640625" bestFit="1" customWidth="1"/>
    <col min="11010" max="11010" width="67.6640625" customWidth="1"/>
    <col min="11011" max="11011" width="16.6640625" customWidth="1"/>
    <col min="11265" max="11265" width="7.6640625" bestFit="1" customWidth="1"/>
    <col min="11266" max="11266" width="67.6640625" customWidth="1"/>
    <col min="11267" max="11267" width="16.6640625" customWidth="1"/>
    <col min="11521" max="11521" width="7.6640625" bestFit="1" customWidth="1"/>
    <col min="11522" max="11522" width="67.6640625" customWidth="1"/>
    <col min="11523" max="11523" width="16.6640625" customWidth="1"/>
    <col min="11777" max="11777" width="7.6640625" bestFit="1" customWidth="1"/>
    <col min="11778" max="11778" width="67.6640625" customWidth="1"/>
    <col min="11779" max="11779" width="16.6640625" customWidth="1"/>
    <col min="12033" max="12033" width="7.6640625" bestFit="1" customWidth="1"/>
    <col min="12034" max="12034" width="67.6640625" customWidth="1"/>
    <col min="12035" max="12035" width="16.6640625" customWidth="1"/>
    <col min="12289" max="12289" width="7.6640625" bestFit="1" customWidth="1"/>
    <col min="12290" max="12290" width="67.6640625" customWidth="1"/>
    <col min="12291" max="12291" width="16.6640625" customWidth="1"/>
    <col min="12545" max="12545" width="7.6640625" bestFit="1" customWidth="1"/>
    <col min="12546" max="12546" width="67.6640625" customWidth="1"/>
    <col min="12547" max="12547" width="16.6640625" customWidth="1"/>
    <col min="12801" max="12801" width="7.6640625" bestFit="1" customWidth="1"/>
    <col min="12802" max="12802" width="67.6640625" customWidth="1"/>
    <col min="12803" max="12803" width="16.6640625" customWidth="1"/>
    <col min="13057" max="13057" width="7.6640625" bestFit="1" customWidth="1"/>
    <col min="13058" max="13058" width="67.6640625" customWidth="1"/>
    <col min="13059" max="13059" width="16.6640625" customWidth="1"/>
    <col min="13313" max="13313" width="7.6640625" bestFit="1" customWidth="1"/>
    <col min="13314" max="13314" width="67.6640625" customWidth="1"/>
    <col min="13315" max="13315" width="16.6640625" customWidth="1"/>
    <col min="13569" max="13569" width="7.6640625" bestFit="1" customWidth="1"/>
    <col min="13570" max="13570" width="67.6640625" customWidth="1"/>
    <col min="13571" max="13571" width="16.6640625" customWidth="1"/>
    <col min="13825" max="13825" width="7.6640625" bestFit="1" customWidth="1"/>
    <col min="13826" max="13826" width="67.6640625" customWidth="1"/>
    <col min="13827" max="13827" width="16.6640625" customWidth="1"/>
    <col min="14081" max="14081" width="7.6640625" bestFit="1" customWidth="1"/>
    <col min="14082" max="14082" width="67.6640625" customWidth="1"/>
    <col min="14083" max="14083" width="16.6640625" customWidth="1"/>
    <col min="14337" max="14337" width="7.6640625" bestFit="1" customWidth="1"/>
    <col min="14338" max="14338" width="67.6640625" customWidth="1"/>
    <col min="14339" max="14339" width="16.6640625" customWidth="1"/>
    <col min="14593" max="14593" width="7.6640625" bestFit="1" customWidth="1"/>
    <col min="14594" max="14594" width="67.6640625" customWidth="1"/>
    <col min="14595" max="14595" width="16.6640625" customWidth="1"/>
    <col min="14849" max="14849" width="7.6640625" bestFit="1" customWidth="1"/>
    <col min="14850" max="14850" width="67.6640625" customWidth="1"/>
    <col min="14851" max="14851" width="16.6640625" customWidth="1"/>
    <col min="15105" max="15105" width="7.6640625" bestFit="1" customWidth="1"/>
    <col min="15106" max="15106" width="67.6640625" customWidth="1"/>
    <col min="15107" max="15107" width="16.6640625" customWidth="1"/>
    <col min="15361" max="15361" width="7.6640625" bestFit="1" customWidth="1"/>
    <col min="15362" max="15362" width="67.6640625" customWidth="1"/>
    <col min="15363" max="15363" width="16.6640625" customWidth="1"/>
    <col min="15617" max="15617" width="7.6640625" bestFit="1" customWidth="1"/>
    <col min="15618" max="15618" width="67.6640625" customWidth="1"/>
    <col min="15619" max="15619" width="16.6640625" customWidth="1"/>
    <col min="15873" max="15873" width="7.6640625" bestFit="1" customWidth="1"/>
    <col min="15874" max="15874" width="67.6640625" customWidth="1"/>
    <col min="15875" max="15875" width="16.6640625" customWidth="1"/>
    <col min="16129" max="16129" width="7.6640625" bestFit="1" customWidth="1"/>
    <col min="16130" max="16130" width="67.6640625" customWidth="1"/>
    <col min="16131" max="16131" width="16.6640625" customWidth="1"/>
  </cols>
  <sheetData>
    <row r="1" spans="1:4" ht="15.75" customHeight="1">
      <c r="A1" s="74" t="s">
        <v>33</v>
      </c>
      <c r="B1" s="74"/>
      <c r="C1" s="74"/>
      <c r="D1" s="74"/>
    </row>
    <row r="2" spans="1:4" ht="15" customHeight="1">
      <c r="A2" s="75" t="s">
        <v>34</v>
      </c>
      <c r="B2" s="75"/>
      <c r="C2" s="75"/>
      <c r="D2" s="75"/>
    </row>
    <row r="3" spans="1:4" ht="26.4">
      <c r="A3" s="2" t="s">
        <v>35</v>
      </c>
      <c r="B3" s="2" t="s">
        <v>36</v>
      </c>
      <c r="C3" s="3" t="s">
        <v>37</v>
      </c>
      <c r="D3" s="4" t="s">
        <v>38</v>
      </c>
    </row>
    <row r="4" spans="1:4" ht="14.4">
      <c r="A4" s="5" t="s">
        <v>39</v>
      </c>
      <c r="B4" s="6" t="s">
        <v>40</v>
      </c>
      <c r="C4" s="7">
        <v>0</v>
      </c>
      <c r="D4" s="7">
        <v>0</v>
      </c>
    </row>
    <row r="5" spans="1:4" ht="14.4">
      <c r="A5" s="5" t="s">
        <v>41</v>
      </c>
      <c r="B5" s="6" t="s">
        <v>42</v>
      </c>
      <c r="C5" s="7">
        <v>1.4999999999999999E-2</v>
      </c>
      <c r="D5" s="7">
        <v>1.4999999999999999E-2</v>
      </c>
    </row>
    <row r="6" spans="1:4" ht="14.4">
      <c r="A6" s="5" t="s">
        <v>43</v>
      </c>
      <c r="B6" s="6" t="s">
        <v>44</v>
      </c>
      <c r="C6" s="7">
        <v>0.01</v>
      </c>
      <c r="D6" s="7">
        <v>0.01</v>
      </c>
    </row>
    <row r="7" spans="1:4" ht="14.4">
      <c r="A7" s="5" t="s">
        <v>45</v>
      </c>
      <c r="B7" s="6" t="s">
        <v>46</v>
      </c>
      <c r="C7" s="7">
        <v>2E-3</v>
      </c>
      <c r="D7" s="7">
        <v>2E-3</v>
      </c>
    </row>
    <row r="8" spans="1:4" ht="14.4">
      <c r="A8" s="5" t="s">
        <v>47</v>
      </c>
      <c r="B8" s="6" t="s">
        <v>48</v>
      </c>
      <c r="C8" s="7">
        <v>6.0000000000000001E-3</v>
      </c>
      <c r="D8" s="7">
        <v>6.0000000000000001E-3</v>
      </c>
    </row>
    <row r="9" spans="1:4" ht="14.4">
      <c r="A9" s="5" t="s">
        <v>49</v>
      </c>
      <c r="B9" s="6" t="s">
        <v>50</v>
      </c>
      <c r="C9" s="7">
        <v>2.5000000000000001E-2</v>
      </c>
      <c r="D9" s="7">
        <v>2.5000000000000001E-2</v>
      </c>
    </row>
    <row r="10" spans="1:4" ht="14.4">
      <c r="A10" s="5" t="s">
        <v>51</v>
      </c>
      <c r="B10" s="6" t="s">
        <v>52</v>
      </c>
      <c r="C10" s="7">
        <v>0.03</v>
      </c>
      <c r="D10" s="7">
        <v>0.03</v>
      </c>
    </row>
    <row r="11" spans="1:4" ht="14.4">
      <c r="A11" s="5" t="s">
        <v>53</v>
      </c>
      <c r="B11" s="6" t="s">
        <v>54</v>
      </c>
      <c r="C11" s="7">
        <v>0.08</v>
      </c>
      <c r="D11" s="7">
        <v>0.08</v>
      </c>
    </row>
    <row r="12" spans="1:4" ht="14.4">
      <c r="A12" s="5" t="s">
        <v>55</v>
      </c>
      <c r="B12" s="6" t="s">
        <v>56</v>
      </c>
      <c r="C12" s="7">
        <v>0</v>
      </c>
      <c r="D12" s="7">
        <v>0</v>
      </c>
    </row>
    <row r="13" spans="1:4">
      <c r="A13" s="2" t="s">
        <v>57</v>
      </c>
      <c r="B13" s="8" t="s">
        <v>58</v>
      </c>
      <c r="C13" s="9">
        <f>SUM(C4:C12)</f>
        <v>0.16799999999999998</v>
      </c>
      <c r="D13" s="9">
        <f>SUM(D4:D12)</f>
        <v>0.16799999999999998</v>
      </c>
    </row>
    <row r="14" spans="1:4" ht="14.4">
      <c r="A14" s="3"/>
      <c r="B14" s="10" t="s">
        <v>59</v>
      </c>
      <c r="C14" s="3"/>
      <c r="D14" s="4"/>
    </row>
    <row r="15" spans="1:4" ht="14.4">
      <c r="A15" s="5" t="s">
        <v>60</v>
      </c>
      <c r="B15" s="6" t="s">
        <v>61</v>
      </c>
      <c r="C15" s="7">
        <v>0.18090000000000001</v>
      </c>
      <c r="D15" s="11">
        <v>0</v>
      </c>
    </row>
    <row r="16" spans="1:4" ht="14.4">
      <c r="A16" s="5" t="s">
        <v>62</v>
      </c>
      <c r="B16" s="6" t="s">
        <v>63</v>
      </c>
      <c r="C16" s="7">
        <v>4.3400000000000001E-2</v>
      </c>
      <c r="D16" s="11">
        <v>0</v>
      </c>
    </row>
    <row r="17" spans="1:4" ht="14.4">
      <c r="A17" s="5" t="s">
        <v>64</v>
      </c>
      <c r="B17" s="6" t="s">
        <v>65</v>
      </c>
      <c r="C17" s="7">
        <v>9.1999999999999998E-3</v>
      </c>
      <c r="D17" s="11">
        <v>6.8999999999999999E-3</v>
      </c>
    </row>
    <row r="18" spans="1:4" ht="14.4">
      <c r="A18" s="5" t="s">
        <v>66</v>
      </c>
      <c r="B18" s="6" t="s">
        <v>67</v>
      </c>
      <c r="C18" s="7">
        <v>0.11020000000000001</v>
      </c>
      <c r="D18" s="11">
        <v>8.3299999999999999E-2</v>
      </c>
    </row>
    <row r="19" spans="1:4" ht="14.4">
      <c r="A19" s="5" t="s">
        <v>68</v>
      </c>
      <c r="B19" s="6" t="s">
        <v>69</v>
      </c>
      <c r="C19" s="7">
        <v>8.0000000000000004E-4</v>
      </c>
      <c r="D19" s="11">
        <v>5.9999999999999995E-4</v>
      </c>
    </row>
    <row r="20" spans="1:4" ht="14.4">
      <c r="A20" s="5" t="s">
        <v>70</v>
      </c>
      <c r="B20" s="6" t="s">
        <v>71</v>
      </c>
      <c r="C20" s="7">
        <v>7.3000000000000001E-3</v>
      </c>
      <c r="D20" s="11">
        <v>5.5999999999999999E-3</v>
      </c>
    </row>
    <row r="21" spans="1:4" ht="14.4">
      <c r="A21" s="5" t="s">
        <v>72</v>
      </c>
      <c r="B21" s="6" t="s">
        <v>73</v>
      </c>
      <c r="C21" s="7">
        <v>2.2800000000000001E-2</v>
      </c>
      <c r="D21" s="11">
        <v>0</v>
      </c>
    </row>
    <row r="22" spans="1:4" ht="14.4">
      <c r="A22" s="5" t="s">
        <v>74</v>
      </c>
      <c r="B22" s="6" t="s">
        <v>75</v>
      </c>
      <c r="C22" s="7">
        <v>1.1999999999999999E-3</v>
      </c>
      <c r="D22" s="11">
        <v>8.9999999999999998E-4</v>
      </c>
    </row>
    <row r="23" spans="1:4" ht="14.4">
      <c r="A23" s="5" t="s">
        <v>76</v>
      </c>
      <c r="B23" s="6" t="s">
        <v>77</v>
      </c>
      <c r="C23" s="7">
        <v>0.1</v>
      </c>
      <c r="D23" s="11">
        <v>7.5700000000000003E-2</v>
      </c>
    </row>
    <row r="24" spans="1:4" ht="14.4">
      <c r="A24" s="5" t="s">
        <v>78</v>
      </c>
      <c r="B24" s="6" t="s">
        <v>79</v>
      </c>
      <c r="C24" s="7">
        <v>2.9999999999999997E-4</v>
      </c>
      <c r="D24" s="11">
        <v>2.0000000000000001E-4</v>
      </c>
    </row>
    <row r="25" spans="1:4">
      <c r="A25" s="2" t="s">
        <v>80</v>
      </c>
      <c r="B25" s="12" t="s">
        <v>81</v>
      </c>
      <c r="C25" s="9">
        <v>0.47620000000000001</v>
      </c>
      <c r="D25" s="9">
        <f>SUM(D16:D24)</f>
        <v>0.17319999999999999</v>
      </c>
    </row>
    <row r="26" spans="1:4" ht="14.4">
      <c r="A26" s="3"/>
      <c r="B26" s="10" t="s">
        <v>82</v>
      </c>
      <c r="C26" s="3"/>
      <c r="D26" s="4"/>
    </row>
    <row r="27" spans="1:4" ht="14.4">
      <c r="A27" s="5" t="s">
        <v>83</v>
      </c>
      <c r="B27" s="6" t="s">
        <v>84</v>
      </c>
      <c r="C27" s="7">
        <v>6.5299999999999997E-2</v>
      </c>
      <c r="D27" s="7">
        <v>4.9399999999999999E-2</v>
      </c>
    </row>
    <row r="28" spans="1:4" ht="14.4">
      <c r="A28" s="5" t="s">
        <v>85</v>
      </c>
      <c r="B28" s="6" t="s">
        <v>86</v>
      </c>
      <c r="C28" s="7">
        <v>1.5E-3</v>
      </c>
      <c r="D28" s="7">
        <v>1.1999999999999999E-3</v>
      </c>
    </row>
    <row r="29" spans="1:4" ht="14.4">
      <c r="A29" s="5" t="s">
        <v>87</v>
      </c>
      <c r="B29" s="6" t="s">
        <v>88</v>
      </c>
      <c r="C29" s="7">
        <v>4.3999999999999997E-2</v>
      </c>
      <c r="D29" s="7">
        <v>3.3300000000000003E-2</v>
      </c>
    </row>
    <row r="30" spans="1:4" ht="14.4">
      <c r="A30" s="5" t="s">
        <v>89</v>
      </c>
      <c r="B30" s="6" t="s">
        <v>90</v>
      </c>
      <c r="C30" s="7">
        <v>5.2299999999999999E-2</v>
      </c>
      <c r="D30" s="7">
        <v>3.9600000000000003E-2</v>
      </c>
    </row>
    <row r="31" spans="1:4" ht="14.4">
      <c r="A31" s="5" t="s">
        <v>91</v>
      </c>
      <c r="B31" s="6" t="s">
        <v>92</v>
      </c>
      <c r="C31" s="7">
        <v>5.4999999999999997E-3</v>
      </c>
      <c r="D31" s="7">
        <v>4.1999999999999997E-3</v>
      </c>
    </row>
    <row r="32" spans="1:4" ht="26.4">
      <c r="A32" s="2" t="s">
        <v>93</v>
      </c>
      <c r="B32" s="13" t="s">
        <v>94</v>
      </c>
      <c r="C32" s="9">
        <f>SUM(C27:C31)</f>
        <v>0.1686</v>
      </c>
      <c r="D32" s="9">
        <f>SUM(D27:D31)</f>
        <v>0.12770000000000001</v>
      </c>
    </row>
    <row r="33" spans="1:4" ht="14.4">
      <c r="A33" s="3"/>
      <c r="B33" s="10" t="s">
        <v>95</v>
      </c>
      <c r="C33" s="3"/>
      <c r="D33" s="4"/>
    </row>
    <row r="34" spans="1:4" ht="14.4">
      <c r="A34" s="5" t="s">
        <v>96</v>
      </c>
      <c r="B34" s="6" t="s">
        <v>97</v>
      </c>
      <c r="C34" s="7">
        <v>0.08</v>
      </c>
      <c r="D34" s="7">
        <v>2.9100000000000001E-2</v>
      </c>
    </row>
    <row r="35" spans="1:4" ht="26.4">
      <c r="A35" s="14" t="s">
        <v>98</v>
      </c>
      <c r="B35" s="15" t="s">
        <v>99</v>
      </c>
      <c r="C35" s="16">
        <v>5.4999999999999997E-3</v>
      </c>
      <c r="D35" s="16">
        <v>4.1999999999999997E-3</v>
      </c>
    </row>
    <row r="36" spans="1:4">
      <c r="A36" s="2" t="s">
        <v>100</v>
      </c>
      <c r="B36" s="17" t="s">
        <v>101</v>
      </c>
      <c r="C36" s="9">
        <f>SUM(C34:C35)</f>
        <v>8.5500000000000007E-2</v>
      </c>
      <c r="D36" s="9">
        <f>SUM(D34:D35)</f>
        <v>3.3300000000000003E-2</v>
      </c>
    </row>
    <row r="37" spans="1:4" ht="13.8">
      <c r="A37" s="3"/>
      <c r="B37" s="18" t="s">
        <v>102</v>
      </c>
      <c r="C37" s="19">
        <f>C36+C32+C25+C13</f>
        <v>0.89829999999999988</v>
      </c>
      <c r="D37" s="19">
        <f>D36+D32+D25+D13</f>
        <v>0.50219999999999998</v>
      </c>
    </row>
  </sheetData>
  <mergeCells count="2">
    <mergeCell ref="A1:D1"/>
    <mergeCell ref="A2:D2"/>
  </mergeCells>
  <printOptions horizontalCentered="1"/>
  <pageMargins left="0.51181102362204722" right="0.51181102362204722" top="1.1811023622047245" bottom="1.1811023622047245" header="0" footer="0"/>
  <pageSetup paperSize="9"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P.O</vt:lpstr>
      <vt:lpstr>MC</vt:lpstr>
      <vt:lpstr>CRONOGRAMA</vt:lpstr>
      <vt:lpstr>BDI</vt:lpstr>
      <vt:lpstr>COMPOSIÇÕES</vt:lpstr>
      <vt:lpstr>ENCARGOS SOCIAIS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OBRAS</dc:creator>
  <cp:lastModifiedBy>Admin</cp:lastModifiedBy>
  <cp:lastPrinted>2024-05-21T12:48:19Z</cp:lastPrinted>
  <dcterms:created xsi:type="dcterms:W3CDTF">2005-05-06T14:48:20Z</dcterms:created>
  <dcterms:modified xsi:type="dcterms:W3CDTF">2024-05-21T12:48:40Z</dcterms:modified>
</cp:coreProperties>
</file>