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65428" yWindow="65428" windowWidth="23256" windowHeight="12576" tabRatio="783" activeTab="4"/>
  </bookViews>
  <sheets>
    <sheet name="P.O" sheetId="64" r:id="rId1"/>
    <sheet name="MC" sheetId="62" r:id="rId2"/>
    <sheet name="CRONOGRAMA" sheetId="65" r:id="rId3"/>
    <sheet name="BDI" sheetId="63" r:id="rId4"/>
    <sheet name="COMPOSIÇÕES" sheetId="66" r:id="rId5"/>
    <sheet name="ENCARGOS SOCIAIS" sheetId="59" r:id="rId6"/>
  </sheets>
  <externalReferences>
    <externalReference r:id="rId9"/>
    <externalReference r:id="rId10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CESSO">#REF!</definedName>
    <definedName name="ACRE" hidden="1">#REF!</definedName>
    <definedName name="ademir" hidden="1">{#N/A,#N/A,FALSE,"Cronograma";#N/A,#N/A,FALSE,"Cronogr. 2"}</definedName>
    <definedName name="ARBITROS">#REF!</definedName>
    <definedName name="ARBITROS_1">'[2]PLANILHA ORÇAMENTÁRIA PMS'!$A$23:$IL$300</definedName>
    <definedName name="BAR">#REF!</definedName>
    <definedName name="BDI">#REF!</definedName>
    <definedName name="BILHETERIA">#REF!</definedName>
    <definedName name="BILHETERIA_1">'[2]PLANILHA ORÇAMENTÁRIA PMS'!$A$20:$IL$22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e">#REF!</definedName>
    <definedName name="Excel_BuiltIn_Print_Titles_1">'[2]PLANILHA ORÇAMENTÁRIA PMS'!$A$1:$IL$19</definedName>
    <definedName name="Fábio">#REF!</definedName>
    <definedName name="mme">#REF!</definedName>
    <definedName name="plan">#REF!</definedName>
    <definedName name="plan1">#REF!</definedName>
    <definedName name="Popular" hidden="1">{#N/A,#N/A,FALSE,"Cronograma";#N/A,#N/A,FALSE,"Cronogr. 2"}</definedName>
    <definedName name="PUBLICO">#REF!</definedName>
    <definedName name="PUBLICO_1">#REF!</definedName>
    <definedName name="rio" hidden="1">{#N/A,#N/A,FALSE,"Cronograma";#N/A,#N/A,FALSE,"Cronogr. 2"}</definedName>
    <definedName name="SINAPI_AC" hidden="1">#REF!</definedName>
    <definedName name="ss" hidden="1">{#N/A,#N/A,FALSE,"Cronograma";#N/A,#N/A,FALSE,"Cronogr. 2"}</definedName>
    <definedName name="TRIBUNA">#REF!</definedName>
    <definedName name="VESTIARIO">#REF!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</workbook>
</file>

<file path=xl/sharedStrings.xml><?xml version="1.0" encoding="utf-8"?>
<sst xmlns="http://schemas.openxmlformats.org/spreadsheetml/2006/main" count="1718" uniqueCount="543">
  <si>
    <t>ITEM</t>
  </si>
  <si>
    <t>m</t>
  </si>
  <si>
    <t>un</t>
  </si>
  <si>
    <t>m²</t>
  </si>
  <si>
    <t>1.1</t>
  </si>
  <si>
    <t>1.2</t>
  </si>
  <si>
    <t>2.1</t>
  </si>
  <si>
    <t>2.2</t>
  </si>
  <si>
    <t>2.3</t>
  </si>
  <si>
    <t>DESCRIÇÃO DOS SERVIÇOS</t>
  </si>
  <si>
    <t xml:space="preserve">SERVIÇOS PRELIMINARES </t>
  </si>
  <si>
    <t>m³</t>
  </si>
  <si>
    <t>1.3</t>
  </si>
  <si>
    <t>2.4</t>
  </si>
  <si>
    <t>SINAPI</t>
  </si>
  <si>
    <t>CÓDIGO</t>
  </si>
  <si>
    <t>FONTE</t>
  </si>
  <si>
    <t>kg</t>
  </si>
  <si>
    <t>UNID</t>
  </si>
  <si>
    <t>QUANT</t>
  </si>
  <si>
    <t>PREÇO UNIT (COM BDI)</t>
  </si>
  <si>
    <t>1.</t>
  </si>
  <si>
    <t>2.</t>
  </si>
  <si>
    <t>3.</t>
  </si>
  <si>
    <t>OBRA:</t>
  </si>
  <si>
    <t>MUNICÍPIO:</t>
  </si>
  <si>
    <t>VERDEJANTE-PE</t>
  </si>
  <si>
    <t>ENDEREÇO:</t>
  </si>
  <si>
    <t>BDI:</t>
  </si>
  <si>
    <t>DATA:</t>
  </si>
  <si>
    <t>VALOR TOTAL:</t>
  </si>
  <si>
    <t>PREÇO-BASE:</t>
  </si>
  <si>
    <t>M</t>
  </si>
  <si>
    <r>
      <rPr>
        <b/>
        <sz val="12"/>
        <rFont val="Arial"/>
        <family val="2"/>
      </rPr>
      <t>COMPOSIÇÃO DE ENCARGOS SOCIAIS</t>
    </r>
  </si>
  <si>
    <r>
      <rPr>
        <b/>
        <sz val="11"/>
        <rFont val="Calibri"/>
        <family val="2"/>
      </rPr>
      <t>GRUPO A</t>
    </r>
  </si>
  <si>
    <r>
      <rPr>
        <b/>
        <sz val="10"/>
        <rFont val="Arial"/>
        <family val="2"/>
      </rPr>
      <t>GRUPO</t>
    </r>
  </si>
  <si>
    <r>
      <rPr>
        <b/>
        <sz val="10"/>
        <rFont val="Arial"/>
        <family val="2"/>
      </rPr>
      <t>DESCRIÇÃO</t>
    </r>
  </si>
  <si>
    <t>HORISTA</t>
  </si>
  <si>
    <t>MENSALISTA</t>
  </si>
  <si>
    <r>
      <rPr>
        <b/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</si>
  <si>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</si>
  <si>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b/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</si>
  <si>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</si>
  <si>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b/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</si>
  <si>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</si>
  <si>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b/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</si>
  <si>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</si>
  <si>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b/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</si>
  <si>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</si>
  <si>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b/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</si>
  <si>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</si>
  <si>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b/>
        <sz val="10"/>
        <rFont val="Arial"/>
        <family val="2"/>
      </rPr>
      <t>A7</t>
    </r>
  </si>
  <si>
    <r>
      <rPr>
        <sz val="10"/>
        <rFont val="Arial"/>
        <family val="2"/>
      </rPr>
      <t>SEGURO ACIDENTE TRABALHO</t>
    </r>
  </si>
  <si>
    <r>
      <rPr>
        <b/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</si>
  <si>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</si>
  <si>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b/>
        <sz val="10"/>
        <rFont val="Arial"/>
        <family val="2"/>
      </rPr>
      <t>A9</t>
    </r>
  </si>
  <si>
    <r>
      <rPr>
        <sz val="10"/>
        <rFont val="Arial"/>
        <family val="2"/>
      </rPr>
      <t>SECONSI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</si>
  <si>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</si>
  <si>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TOTAL DOS ENCARGOS SOCIAIS BÁSICOS</t>
    </r>
  </si>
  <si>
    <r>
      <rPr>
        <b/>
        <sz val="11"/>
        <rFont val="Calibri"/>
        <family val="2"/>
      </rPr>
      <t>GRUPO B</t>
    </r>
  </si>
  <si>
    <r>
      <rPr>
        <b/>
        <sz val="10"/>
        <rFont val="Arial"/>
        <family val="2"/>
      </rPr>
      <t>B1</t>
    </r>
  </si>
  <si>
    <r>
      <rPr>
        <sz val="10"/>
        <rFont val="Arial"/>
        <family val="2"/>
      </rPr>
      <t>REPOUSO SEMANAL RENUMERADO</t>
    </r>
  </si>
  <si>
    <r>
      <rPr>
        <b/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</si>
  <si>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</si>
  <si>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b/>
        <sz val="10"/>
        <rFont val="Arial"/>
        <family val="2"/>
      </rPr>
      <t>B3</t>
    </r>
  </si>
  <si>
    <r>
      <rPr>
        <sz val="10"/>
        <rFont val="Arial"/>
        <family val="2"/>
      </rPr>
      <t>AUXÍLIO ENFERMIDADE</t>
    </r>
  </si>
  <si>
    <r>
      <rPr>
        <b/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</si>
  <si>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</si>
  <si>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b/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</si>
  <si>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</si>
  <si>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b/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</si>
  <si>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</si>
  <si>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b/>
        <sz val="10"/>
        <rFont val="Arial"/>
        <family val="2"/>
      </rPr>
      <t>B7</t>
    </r>
  </si>
  <si>
    <r>
      <rPr>
        <sz val="10"/>
        <rFont val="Arial"/>
        <family val="2"/>
      </rPr>
      <t>DIAS DE CHUVA</t>
    </r>
  </si>
  <si>
    <r>
      <rPr>
        <b/>
        <sz val="10"/>
        <rFont val="Arial"/>
        <family val="2"/>
      </rPr>
      <t>B8</t>
    </r>
  </si>
  <si>
    <r>
      <rPr>
        <sz val="10"/>
        <rFont val="Arial"/>
        <family val="2"/>
      </rPr>
      <t>AUXILIO ACIDENTE DO TRABALHO</t>
    </r>
  </si>
  <si>
    <r>
      <rPr>
        <b/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</si>
  <si>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</si>
  <si>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b/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</si>
  <si>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</si>
  <si>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</si>
  <si>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TOTAL DOS ENCARGOS SOCIAIS QUE RECEBEM INCIDENCIA DE A</t>
    </r>
  </si>
  <si>
    <r>
      <rPr>
        <b/>
        <sz val="11"/>
        <rFont val="Calibri"/>
        <family val="2"/>
      </rPr>
      <t>GRUPO C</t>
    </r>
  </si>
  <si>
    <r>
      <rPr>
        <b/>
        <sz val="10"/>
        <rFont val="Arial"/>
        <family val="2"/>
      </rPr>
      <t>C1</t>
    </r>
  </si>
  <si>
    <r>
      <rPr>
        <sz val="10"/>
        <rFont val="Arial"/>
        <family val="2"/>
      </rPr>
      <t>AVISO PREVIO INDENIZADO</t>
    </r>
  </si>
  <si>
    <r>
      <rPr>
        <b/>
        <sz val="10"/>
        <rFont val="Arial"/>
        <family val="2"/>
      </rPr>
      <t>C2</t>
    </r>
  </si>
  <si>
    <r>
      <rPr>
        <sz val="10"/>
        <rFont val="Arial"/>
        <family val="2"/>
      </rPr>
      <t>AVISO PREVIO TRABALHADO</t>
    </r>
  </si>
  <si>
    <r>
      <rPr>
        <b/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</si>
  <si>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</si>
  <si>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b/>
        <sz val="10"/>
        <rFont val="Arial"/>
        <family val="2"/>
      </rPr>
      <t>C4</t>
    </r>
  </si>
  <si>
    <r>
      <rPr>
        <sz val="10"/>
        <rFont val="Arial"/>
        <family val="2"/>
      </rPr>
      <t>DEPOSITO RESCISÃO SEM JUSTA CAUSA</t>
    </r>
  </si>
  <si>
    <r>
      <rPr>
        <b/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</si>
  <si>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</si>
  <si>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</si>
  <si>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TOTAL DOS ENCARGOS SOCIAIS QUE NÃO RECEBEM INCIDÊNCIA DE A</t>
    </r>
  </si>
  <si>
    <r>
      <rPr>
        <b/>
        <sz val="11"/>
        <rFont val="Calibri"/>
        <family val="2"/>
      </rPr>
      <t>GRUPO D</t>
    </r>
  </si>
  <si>
    <r>
      <rPr>
        <b/>
        <sz val="10"/>
        <rFont val="Arial"/>
        <family val="2"/>
      </rPr>
      <t>D1</t>
    </r>
  </si>
  <si>
    <r>
      <rPr>
        <sz val="10"/>
        <rFont val="Arial"/>
        <family val="2"/>
      </rPr>
      <t>REINCIDENCIA DE GRUPO A SOBRE GRUPO B</t>
    </r>
  </si>
  <si>
    <r>
      <rPr>
        <b/>
        <sz val="10"/>
        <rFont val="Arial"/>
        <family val="2"/>
      </rPr>
      <t>D2</t>
    </r>
  </si>
  <si>
    <r>
      <rPr>
        <sz val="10"/>
        <rFont val="Arial"/>
        <family val="2"/>
      </rPr>
      <t xml:space="preserve">REINCIDENCIA DE GRUPO A SOBRE AVISO PRÉVIO TRABALHADO E
</t>
    </r>
    <r>
      <rPr>
        <sz val="10"/>
        <rFont val="Arial"/>
        <family val="2"/>
      </rPr>
      <t>REINCIDENCIA DO FGTS SOBRE AVISO PRÉVIO IDENIZADO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</si>
  <si>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</si>
  <si>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TOTAL DE REINCIDENCIA DE UM GRUPO SOBRE OUTRO</t>
    </r>
  </si>
  <si>
    <r>
      <rPr>
        <b/>
        <sz val="11"/>
        <rFont val="Arial"/>
        <family val="2"/>
      </rPr>
      <t>TOTAL DE ENCARGOS SOCIAIS</t>
    </r>
  </si>
  <si>
    <t>PREÇO UNIT (SEM BDI)</t>
  </si>
  <si>
    <t>LIMPEZA MANUAL DE VEGETAÇÃO EM TERRENO COM ENXADA.AF_05/2018</t>
  </si>
  <si>
    <t xml:space="preserve"> LOCACAO CONVENCIONAL DE OBRA, UTILIZANDO GABARITO DE TÁBUAS CORRIDAS PONTALETADAS A CADA 2,00M - 2 UTILIZAÇÕES. AF_10/2018</t>
  </si>
  <si>
    <t>EXECUÇÃO DE DEPÓSITO EM CANTEIRO DE OBRA EM CHAPA DE MADEIRA COMPENSADA, NÃO INCLUSO MOBILIÁRIO. AF_04/2016</t>
  </si>
  <si>
    <t xml:space="preserve"> PLACA DE OBRA (PARA CONSTRUCAO CIVIL) EM CHAPA GALVANIZADA *N. 22*, ADESIVADA.</t>
  </si>
  <si>
    <t>PREPARO DE FUNDO DE VALA COM LARGURA MENOR QUE 1,5 M (ACERTO DO SOLO NATURAL). AF_08/2020</t>
  </si>
  <si>
    <t>ESPALHAMENTO DE MATERIAL COM TRATOR DE ESTEIRAS. AF_11/2019</t>
  </si>
  <si>
    <t>2.5</t>
  </si>
  <si>
    <t>2.6</t>
  </si>
  <si>
    <t>CONCRETO CICLOPICO FCK=10MPA 30% PEDRA DE MAO INCLUSIVE LANCAMENTO</t>
  </si>
  <si>
    <t>SINALIZAÇÃO COM FITA FIXADA EM CONE PLÁSTICO, INCLUINDO CONE. AF_11/2017</t>
  </si>
  <si>
    <t>TUBO DE CONCRETO PARA REDES COLETORAS DE ÁGUAS PLUVIAIS, DIÂMETRO DE 1,000 MM, JUNTA RÍGIDA, INSTALADO EM LOCAL COM ALTO NÍVEL DE INTERFERÊNCIAS - FORNECIMENTO E ASSENTAMENTO. AF_12/2015</t>
  </si>
  <si>
    <t>ARMAÇÃO DE LAJE DE UMA ESTRUTURA CONVENCIONAL DE CONCRETO ARMADO EM UMA EDIFICAÇÃO TÉRREA OU SOBRADO UTILIZANDO AÇO CA-50 DE 6,3 MM - MONTAGEM. AF_12/2015</t>
  </si>
  <si>
    <t>ARMAÇÃO DE LAJE DE UMA ESTRUTURA CONVENCIONAL DE CONCRETO ARMADO EM UMA EDIFICAÇÃO TÉRREA OU SOBRADO UTILIZANDO AÇO CA-50 DE 10,0 MM - MONTAGEM. AF_12/2015</t>
  </si>
  <si>
    <t>CONCRETAGEM DE BLOCOS DE COROAMENTO E VIGAS BALDRAME, FCK 30 MPA, COM USO DE JERICA LANÇAMENTO, ADENSAMENTO E ACABAMENTO. AF_06/2017</t>
  </si>
  <si>
    <t>ATERRO MECANIZADO DE VALA COM ESCAVADEIRA HIDRÁULICA (CAPACIDADE DA CAÇAMBA: 0,8 M³ / POTÊNCIA: 111 HP), LARGURA DE 1,5 A 2,5 M, PROFUNDIDADE ATÉ 1,5 M, COM AREIA PARA ATERRO. AF_05/2016</t>
  </si>
  <si>
    <t xml:space="preserve">MONTAGEM E DESMONTAGEM DE FÔRMA DE VIGA, ESCORAMENTO COM PONTALETE </t>
  </si>
  <si>
    <t>COMP 01</t>
  </si>
  <si>
    <t xml:space="preserve">MONTAGEM E INSTALAÇÃO BALIZA EM TUBO DE PVC COM CONCRETO NA ARMADO </t>
  </si>
  <si>
    <t>UND</t>
  </si>
  <si>
    <t>ARMAÇÃO DE PILAR OU VIGA DE UMA ESTRUTURA CONVENCIONAL DE CONCRETO ARMADO EM UMA EDIFICAÇÃO TÉRREA OU SOBRADO UTILIZANDO AÇO CA-50 DE 10,0 MM - MONTAGEM. AF_12/2015</t>
  </si>
  <si>
    <t>TOTAL</t>
  </si>
  <si>
    <t>4.1</t>
  </si>
  <si>
    <t xml:space="preserve">ESTRUTURAS DE CONCRETO E DRENAGEM </t>
  </si>
  <si>
    <t>4.2</t>
  </si>
  <si>
    <t>4.3</t>
  </si>
  <si>
    <t>3.1</t>
  </si>
  <si>
    <t>3.2</t>
  </si>
  <si>
    <t>3.7</t>
  </si>
  <si>
    <t>3.4</t>
  </si>
  <si>
    <t>3.3</t>
  </si>
  <si>
    <t>3.5</t>
  </si>
  <si>
    <t>3.6</t>
  </si>
  <si>
    <t>3.8</t>
  </si>
  <si>
    <t>2.7</t>
  </si>
  <si>
    <t>2.8</t>
  </si>
  <si>
    <t>MOVIMENTO DE TERRAS  E ALVENARIA DE PEDRA</t>
  </si>
  <si>
    <t>ARMAÇÃO DE PILAR OU VIGA DE UMA ESTRUTURA CONVENCIONAL DE CONCRETO ARMADO EM UMA EDIFICAÇÃO TÉRREA OU SOBRADO UTILIZANDO AÇO CA-50 DE 6,3 MM - MONTAGEM. AF_12/2015</t>
  </si>
  <si>
    <t>COMP.</t>
  </si>
  <si>
    <t>LARG.</t>
  </si>
  <si>
    <t>TAXA</t>
  </si>
  <si>
    <t>LATERAL DIREITA</t>
  </si>
  <si>
    <t>LATERAL ESQUERDA</t>
  </si>
  <si>
    <t>MANINHA EM CONCRETO</t>
  </si>
  <si>
    <t xml:space="preserve">SERVIÇOS FINAIS </t>
  </si>
  <si>
    <t>CERCA COM MOURÕES DE MADEIRA ROLIÇA, DIÂMETRO 11 CM, ESPAÇAMENTO DE 2,5 M, ALTURA LIVRE DE 1,7 M, CRAVADOS 0,5 M, COM 5 FIOS DE ARAME DE AÇO OVALADO 15X17 - FORNECIMENTO E INSTALAÇÃO. AF_05/2020</t>
  </si>
  <si>
    <t>ALTUR.</t>
  </si>
  <si>
    <t>PLACA</t>
  </si>
  <si>
    <t>BARRACÃO DE OBRA</t>
  </si>
  <si>
    <t>LADO DIREITO</t>
  </si>
  <si>
    <t>LADO ESQUERDO</t>
  </si>
  <si>
    <t>CABECEIRA 01</t>
  </si>
  <si>
    <t>CABECEIRA02</t>
  </si>
  <si>
    <t>PROPRIEDADE LADO DIREITO</t>
  </si>
  <si>
    <t>PROPRIEDADE LADO ESQUERDO</t>
  </si>
  <si>
    <t>ÁREA DE EXECUÇÃO DA PASSAGEM</t>
  </si>
  <si>
    <t>BUEIROS</t>
  </si>
  <si>
    <t xml:space="preserve">REATERRO MANUAL APILOADO COM SOQUETE. AF_10/2017 </t>
  </si>
  <si>
    <t>VALAS PARA ALVENARIA DE PEDRA</t>
  </si>
  <si>
    <t>AREA DAS MANILHAS</t>
  </si>
  <si>
    <t>LASTRO DE CONCRETO MAGRO, APLICADO EM PISOS OU RADIERS. AF 08/2017</t>
  </si>
  <si>
    <t>VALA DIREITA</t>
  </si>
  <si>
    <t>VALA ESQUERDA</t>
  </si>
  <si>
    <t>MEMÓRIA DE CALCULO</t>
  </si>
  <si>
    <t>CABECEIRA 02</t>
  </si>
  <si>
    <t>ALVENARIA DE PEDRA-CABECEIRA 01</t>
  </si>
  <si>
    <t>ALVENARIA DE PEDRA-CABECEIRA 02</t>
  </si>
  <si>
    <t>ALVENARIA DE PEDRA-CENTRO</t>
  </si>
  <si>
    <t>und</t>
  </si>
  <si>
    <t>VOLUME</t>
  </si>
  <si>
    <t>VOLUME DE TERRA</t>
  </si>
  <si>
    <t>FORMA LAJE</t>
  </si>
  <si>
    <t>FORMA VIGA 01</t>
  </si>
  <si>
    <t>FORMA VIGA 02</t>
  </si>
  <si>
    <t xml:space="preserve">CONCRETAGEM LAJE </t>
  </si>
  <si>
    <t>CONCRETAGEM VIGA 01</t>
  </si>
  <si>
    <t>CONCRETAGEM VIGA 02</t>
  </si>
  <si>
    <t>ARMADURA TRANSV. LAJE</t>
  </si>
  <si>
    <t>ARMADURA LONG. LAJE</t>
  </si>
  <si>
    <t>ARMADURA TRANSV. VIGA</t>
  </si>
  <si>
    <t>ARMADURA LONG. VIGA</t>
  </si>
  <si>
    <t xml:space="preserve"> 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</si>
  <si>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 xml:space="preserve">DESCONTO VOLUME DO TUBO </t>
  </si>
  <si>
    <t>BASE DO BUEIRO  1 E 2</t>
  </si>
  <si>
    <t>REATERRO VALA DIREITA -ALVEANRIA DE PEDRA</t>
  </si>
  <si>
    <t>REATERRO VALA ESQUERDA - ALVENARIA DE PEDRA</t>
  </si>
  <si>
    <t xml:space="preserve">VOLUMES ESCAVADO </t>
  </si>
  <si>
    <t>ATERRO</t>
  </si>
  <si>
    <t xml:space="preserve">BOTA FORA + EMPOLAMENTO </t>
  </si>
  <si>
    <t>X</t>
  </si>
  <si>
    <t>SEINFRA</t>
  </si>
  <si>
    <t>C3447</t>
  </si>
  <si>
    <t xml:space="preserve">LIMPEZA DE PISO EM ÁREA URBANIZADA </t>
  </si>
  <si>
    <t xml:space="preserve"> JUNTA DE DILATAÇÃO À BASE DE MASTIQUE (1.00 x 1.00cm)</t>
  </si>
  <si>
    <t>C3732</t>
  </si>
  <si>
    <t>3.9</t>
  </si>
  <si>
    <t xml:space="preserve">LIMPEZA DE PISO </t>
  </si>
  <si>
    <t>PLANILHA DE COMPOSIÇÃO DE BDI</t>
  </si>
  <si>
    <t>AGENTE PROMOTOR:</t>
  </si>
  <si>
    <t>PREFEITURA MUNICIPAL DE VERDEJANTE</t>
  </si>
  <si>
    <t>DESPESAS INDIRETAS</t>
  </si>
  <si>
    <t>CÁLCULO DO BDI</t>
  </si>
  <si>
    <t>ITENS</t>
  </si>
  <si>
    <t>SIGLAS</t>
  </si>
  <si>
    <t>VALORES</t>
  </si>
  <si>
    <t>TAXA DE RATEIO DA ADMINISTRAÇÃO CENTRAL</t>
  </si>
  <si>
    <t>AC</t>
  </si>
  <si>
    <t xml:space="preserve">BDI </t>
  </si>
  <si>
    <t>=</t>
  </si>
  <si>
    <t>(1 + AC)</t>
  </si>
  <si>
    <t>x</t>
  </si>
  <si>
    <t>(1 + R)</t>
  </si>
  <si>
    <t>(1 + SG)</t>
  </si>
  <si>
    <t>(1 + L)</t>
  </si>
  <si>
    <t>(1 + DF)</t>
  </si>
  <si>
    <t>-</t>
  </si>
  <si>
    <t>TAXA DE SEGURO E GARANTIA DO EMPREENDIMENTO</t>
  </si>
  <si>
    <t>S+G</t>
  </si>
  <si>
    <t>(1 - I)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</si>
  <si>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</si>
  <si>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</si>
  <si>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</si>
  <si>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</si>
  <si>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</si>
  <si>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</si>
  <si>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</si>
  <si>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</si>
  <si>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</si>
  <si>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</si>
  <si>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</si>
  <si>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</si>
  <si>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conforme Acórdão 2622/2013 - TCU</t>
  </si>
  <si>
    <t>BDI RESULTANTE</t>
  </si>
  <si>
    <t>OBSERVAÇÕES:</t>
  </si>
  <si>
    <t>I – O percentual total apurado do BDI deverá incidir de forma direta sobre o somatório dos custos totais de cada serviço.</t>
  </si>
  <si>
    <t>II - A inserção da CPRB decorre das alterações promovidas pela lei n.º 12.844/2013, conforme orientação do Acórdão TCU n.º 2.293/2013 – Plenário. A nova sistemática de recolhimento da contribuição previdenciária poderá impactar as taxas de BDI mediante a majoração do percentual correspondente a 2% sobre o preço total da obra, em substituição à contribuição previdenciária patronal de 20% prevista nos encargos sociais. Nos orçamentos de obras públicas, somente se aplicará durante os períodos de sua vigência legal e depende do enquadramento da obra e das empresas contratadas nas respectivas atividades econômicas expressamente citadas na legislação.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</si>
  <si>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</si>
  <si>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</si>
  <si>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</si>
  <si>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</si>
  <si>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</si>
  <si>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</si>
  <si>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</si>
  <si>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</si>
  <si>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</si>
  <si>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</si>
  <si>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</si>
  <si>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103689 </t>
  </si>
  <si>
    <t>FORNECIMENTO E INSTALAÇÃO DE PLACA DE OBRA COM CHAPA GALVANIZADA E ESTRUTURA DE MADEIRA. AF_03/2022_PS</t>
  </si>
  <si>
    <t xml:space="preserve"> 1.2 </t>
  </si>
  <si>
    <t xml:space="preserve"> 93584 </t>
  </si>
  <si>
    <t xml:space="preserve"> 1.3 </t>
  </si>
  <si>
    <t xml:space="preserve"> 99059 </t>
  </si>
  <si>
    <t>LOCAÇÃO CONVENCIONAL DE OBRA, UTILIZANDO GABARITO DE TÁBUAS CORRIDAS PONTALETADAS A CADA 2,00M -  2 UTILIZAÇÕES. AF_03/2024</t>
  </si>
  <si>
    <t xml:space="preserve"> 2 </t>
  </si>
  <si>
    <t>MOVIMENTO DE TERRA</t>
  </si>
  <si>
    <t xml:space="preserve"> 2.1 </t>
  </si>
  <si>
    <t xml:space="preserve"> 98524 </t>
  </si>
  <si>
    <t>LIMPEZA MANUAL DE VEGETAÇÃO EM TERRENO COM ENXADA. AF_03/2024</t>
  </si>
  <si>
    <t xml:space="preserve"> 2.2 </t>
  </si>
  <si>
    <t xml:space="preserve"> 102276 </t>
  </si>
  <si>
    <t>ESCAVAÇÃO MECANIZADA DE VALA COM PROF. ATÉ 1,5 M (MÉDIA MONTANTE E JUSANTE/UMA COMPOSIÇÃO POR TRECHO), ESCAVADEIRA (0,8 M3), LARG. MENOR QUE 1,5 M, EM SOLO DE 1A CATEGORIA, EM LOCAIS COM ALTO NÍVEL DE INTERFERÊNCIA. AF_02/2021</t>
  </si>
  <si>
    <t xml:space="preserve"> 2.3 </t>
  </si>
  <si>
    <t xml:space="preserve"> 93382 </t>
  </si>
  <si>
    <t>REATERRO MANUAL DE VALAS, COM COMPACTADOR DE SOLOS DE PERCUSSÃO. AF_08/2023</t>
  </si>
  <si>
    <t xml:space="preserve"> 2.4 </t>
  </si>
  <si>
    <t xml:space="preserve"> 100574 </t>
  </si>
  <si>
    <t xml:space="preserve"> 2.5 </t>
  </si>
  <si>
    <t xml:space="preserve"> 94327 </t>
  </si>
  <si>
    <t>ATERRO MECANIZADO DE VALA COM ESCAVADEIRA HIDRÁULICA (CAPACIDADE DA CAÇAMBA: 0,8 M³/POTÊNCIA: 111 HP), LARGURA ATÉ 2,5 M, PROFUNDIDADE ATÉ 1,5 M, COM AREIA PARA ATERRO. AF_08/2023</t>
  </si>
  <si>
    <t xml:space="preserve"> 2.6 </t>
  </si>
  <si>
    <t xml:space="preserve"> 101616 </t>
  </si>
  <si>
    <t xml:space="preserve"> 2.8 </t>
  </si>
  <si>
    <t xml:space="preserve"> 103800 </t>
  </si>
  <si>
    <t>PEDRA ARGAMASSADA COM CIMENTO E AREIA 1:3, 40% DE ARGAMASSA EM VOLUME - AREIA E PEDRA DE MÃO COMERCIAIS - FORNECIMENTO E ASSENTAMENTO. AF_08/2022</t>
  </si>
  <si>
    <t xml:space="preserve"> 2.9 </t>
  </si>
  <si>
    <t xml:space="preserve"> 96620 </t>
  </si>
  <si>
    <t>LASTRO DE CONCRETO MAGRO, APLICADO EM PISOS, LAJES SOBRE SOLO OU RADIERS. AF_01/2024</t>
  </si>
  <si>
    <t xml:space="preserve"> 3 </t>
  </si>
  <si>
    <t>ESTRUTURAS DE CONCERTO E DRENAGEM</t>
  </si>
  <si>
    <t xml:space="preserve"> 3.1 </t>
  </si>
  <si>
    <t xml:space="preserve"> 92448 </t>
  </si>
  <si>
    <t>MONTAGEM E DESMONTAGEM DE FÔRMA DE VIGA, ESCORAMENTO COM PONTALETE DE MADEIRA, PÉ-DIREITO SIMPLES, EM MADEIRA SERRADA, 4 UTILIZAÇÕES. AF_09/2020</t>
  </si>
  <si>
    <t xml:space="preserve"> 3.2 </t>
  </si>
  <si>
    <t xml:space="preserve"> 92760 </t>
  </si>
  <si>
    <t>ARMAÇÃO DE PILAR OU VIGA DE ESTRUTURA CONVENCIONAL DE CONCRETO ARMADO UTILIZANDO AÇO CA-50 DE 6,3 MM - MONTAGEM. AF_06/2022</t>
  </si>
  <si>
    <t>KG</t>
  </si>
  <si>
    <t xml:space="preserve"> 3.3 </t>
  </si>
  <si>
    <t xml:space="preserve"> 92762 </t>
  </si>
  <si>
    <t>ARMAÇÃO DE PILAR OU VIGA DE ESTRUTURA CONVENCIONAL DE CONCRETO ARMADO UTILIZANDO AÇO CA-50 DE 10,0 MM - MONTAGEM. AF_06/2022</t>
  </si>
  <si>
    <t xml:space="preserve"> 3.4 </t>
  </si>
  <si>
    <t xml:space="preserve"> 92769 </t>
  </si>
  <si>
    <t>ARMAÇÃO DE LAJE DE ESTRUTURA CONVENCIONAL DE CONCRETO ARMADO UTILIZANDO AÇO CA-50 DE 6,3 MM - MONTAGEM. AF_06/2022</t>
  </si>
  <si>
    <t xml:space="preserve"> 3.5 </t>
  </si>
  <si>
    <t xml:space="preserve"> 92771 </t>
  </si>
  <si>
    <t>ARMAÇÃO DE LAJE DE ESTRUTURA CONVENCIONAL DE CONCRETO ARMADO UTILIZANDO AÇO CA-50 DE 10,0 MM - MONTAGEM. AF_06/2022</t>
  </si>
  <si>
    <t xml:space="preserve"> 3.6 </t>
  </si>
  <si>
    <t xml:space="preserve"> 96557 </t>
  </si>
  <si>
    <t>CONCRETAGEM DE BLOCO DE COROAMENTO OU VIGA BALDRAME, FCK 30 MPA, COM USO DE BOMBA - LANÇAMENTO, ADENSAMENTO E ACABAMENTO. AF_01/2024</t>
  </si>
  <si>
    <t xml:space="preserve"> 3.7 </t>
  </si>
  <si>
    <t xml:space="preserve"> C23. </t>
  </si>
  <si>
    <t>Próprio</t>
  </si>
  <si>
    <t>MONTAGEM E INSTALAÇÃO BALIZA EM TUBO DE PVC COM CONCRETO NA ARMADO</t>
  </si>
  <si>
    <t xml:space="preserve"> 3.8 </t>
  </si>
  <si>
    <t xml:space="preserve"> 92226 </t>
  </si>
  <si>
    <t>TUBO DE CONCRETO PARA REDES COLETORAS DE ÁGUAS PLUVIAIS, DIÂMETRO DE 1000 MM, JUNTA RÍGIDA, INSTALADO EM LOCAL COM ALTO NÍVEL DE INTERFERÊNCIAS - FORNECIMENTO E ASSENTAMENTO. AF_03/2024</t>
  </si>
  <si>
    <t xml:space="preserve"> 3.9 </t>
  </si>
  <si>
    <t xml:space="preserve"> C3732 </t>
  </si>
  <si>
    <t>JUNTA DE DILATAÇÃO À BASE DE MASTIQUE (1.00 x 1.00cm)</t>
  </si>
  <si>
    <t xml:space="preserve"> 4 </t>
  </si>
  <si>
    <t>SERVIÇOS FINAIS</t>
  </si>
  <si>
    <t xml:space="preserve"> 4.1 </t>
  </si>
  <si>
    <t xml:space="preserve"> 99811 </t>
  </si>
  <si>
    <t>LIMPEZA DE CONTRAPISO COM VASSOURA A SECO. AF_04/2019</t>
  </si>
  <si>
    <t xml:space="preserve"> 4.2 </t>
  </si>
  <si>
    <t xml:space="preserve"> 101203 </t>
  </si>
  <si>
    <t xml:space="preserve"> 4.3 </t>
  </si>
  <si>
    <t xml:space="preserve"> 97053 </t>
  </si>
  <si>
    <t xml:space="preserve">SINAPI Março 2023 Desonerado / Tabela 028 - SEINFRA </t>
  </si>
  <si>
    <t>SITIO NOGUEIRA</t>
  </si>
  <si>
    <t>CONSTRUÇÃO DE UMA PASSAGEM MOLHADA LOCALIZADA NO SITIO NOGUEIRA, ZONA RURAL DE VERDEJANTE</t>
  </si>
  <si>
    <t>PESO (%)</t>
  </si>
  <si>
    <t>VALOR TOTAL</t>
  </si>
  <si>
    <t>SETECENTOS MIL E NOVENTA E DOIS REAIS, E VINTE E TRES CENTAVOS</t>
  </si>
  <si>
    <t>Cronograma Físico e Financeiro</t>
  </si>
  <si>
    <t>Total Por Etapa</t>
  </si>
  <si>
    <t>100,00%
27.491,32</t>
  </si>
  <si>
    <t/>
  </si>
  <si>
    <t>100,00%
194.316,69</t>
  </si>
  <si>
    <t>100,00%
464.844,07</t>
  </si>
  <si>
    <t>50,00%
232.422,04</t>
  </si>
  <si>
    <t>100,00%
13.440,10</t>
  </si>
  <si>
    <t>50,00%
6.720,05</t>
  </si>
  <si>
    <t>Porcentagem</t>
  </si>
  <si>
    <t>3,93%</t>
  </si>
  <si>
    <t>60,95%</t>
  </si>
  <si>
    <t>34,16%</t>
  </si>
  <si>
    <t>0,96%</t>
  </si>
  <si>
    <t>Custo</t>
  </si>
  <si>
    <t>27.491,32</t>
  </si>
  <si>
    <t>426.738,73</t>
  </si>
  <si>
    <t>239.142,09</t>
  </si>
  <si>
    <t>6.720,05</t>
  </si>
  <si>
    <t>Porcentagem Acumulado</t>
  </si>
  <si>
    <t>64,88%</t>
  </si>
  <si>
    <t>99,04%</t>
  </si>
  <si>
    <t>100,0%</t>
  </si>
  <si>
    <t>Custo Acumulado</t>
  </si>
  <si>
    <t>454.230,04</t>
  </si>
  <si>
    <t>693.372,13</t>
  </si>
  <si>
    <t>OBRA: CONSTRUÇÃO DE UMA PASSAGEM MOLHADA LOCALIZADA NO SITIO NOGUEIRA, ZONA RURAL DE VERDEJANTE</t>
  </si>
  <si>
    <t>MÊS 1</t>
  </si>
  <si>
    <t>MÊS 2</t>
  </si>
  <si>
    <t>MÊS 3</t>
  </si>
  <si>
    <t>MÊS 4</t>
  </si>
  <si>
    <t>Composições Principais</t>
  </si>
  <si>
    <t>Tipo</t>
  </si>
  <si>
    <t>Composição</t>
  </si>
  <si>
    <t>PAVI - PAVIMENTAÇÃO</t>
  </si>
  <si>
    <t>Composição Auxiliar</t>
  </si>
  <si>
    <t xml:space="preserve"> 102234 </t>
  </si>
  <si>
    <t>PINTURA IMUNIZANTE PARA MADEIRA, 2 DEMÃOS. AF_01/2021</t>
  </si>
  <si>
    <t>PINT - PINTURAS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</si>
  <si>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</si>
  <si>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</si>
  <si>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</si>
  <si>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</si>
  <si>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</si>
  <si>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</si>
  <si>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Insumo</t>
  </si>
  <si>
    <t xml:space="preserve"> 00004509 </t>
  </si>
  <si>
    <t>SARRAFO *2,5 X 10* CM EM PINUS, MISTA OU EQUIVALENTE DA REGIAO - BRUTA</t>
  </si>
  <si>
    <t>Material</t>
  </si>
  <si>
    <t xml:space="preserve"> 00004813 </t>
  </si>
  <si>
    <t>PLACA DE OBRA (PARA CONSTRUCAO CIVIL) EM CHAPA GALVANIZADA *N. 22*, ADESIVADA, DE *2,4 X 1,2* M (SEM POSTES PARA FIXACAO)</t>
  </si>
  <si>
    <t xml:space="preserve"> 00005065 </t>
  </si>
  <si>
    <t>PREGO DE ACO POLIDO COM CABECA 10 X 10 (7/8 X 17)</t>
  </si>
  <si>
    <t xml:space="preserve"> 00005069 </t>
  </si>
  <si>
    <t>PREGO DE ACO POLIDO COM CABECA 17 X 27 (2 1/2 X 11)</t>
  </si>
  <si>
    <t>MO sem LS =&gt;</t>
  </si>
  <si>
    <t>LS =&gt;</t>
  </si>
  <si>
    <t>MO com LS =&gt;</t>
  </si>
  <si>
    <t>Valor do BDI =&gt;</t>
  </si>
  <si>
    <t>Valor com BDI =&gt;</t>
  </si>
  <si>
    <t>CANT - CANTEIRO DE OBRAS</t>
  </si>
  <si>
    <t xml:space="preserve"> 101165 </t>
  </si>
  <si>
    <t>ALVENARIA DE EMBASAMENTO COM BLOCO ESTRUTURAL DE CONCRETO, DE 14X19X29CM E ARGAMASSA DE ASSENTAMENTO COM PREPARO EM BETONEIRA. AF_05/2020</t>
  </si>
  <si>
    <t>FUES - FUNDAÇÕES E ESTRUTURAS</t>
  </si>
  <si>
    <t xml:space="preserve"> 88489 </t>
  </si>
  <si>
    <t>PINTURA LÁTEX ACRÍLICA PREMIUM, APLICAÇÃO MANUAL EM PAREDES, DUAS DEMÃOS. AF_04/2023</t>
  </si>
  <si>
    <t xml:space="preserve"> 91170 </t>
  </si>
  <si>
    <t>FIXAÇÃO DE TUBOS HORIZONTAIS DE PVC ÁGUA, PVC ESGOTO, PVC ÁGUA PLUVIAL, CPVC, PPR, COBRE OU AÇO, DIÂMETROS MENORES OU IGUAIS A 40 MM, COM ABRAÇADEIRA METÁLICA RÍGIDA TIPO U PERFIL 1 1/4", FIXADA EM PERFILADO EM LAJE. AF_09/2023_PS</t>
  </si>
  <si>
    <t>INHI - INSTALAÇÕES HIDROS SANITÁRIAS</t>
  </si>
  <si>
    <t xml:space="preserve"> 91173 </t>
  </si>
  <si>
    <t>FIXAÇÃO DE TUBOS VERTICAIS DE PVC ÁGUA, PVC ESGOTO, PVC ÁGUA PLUVIAL, CPVC, PPR, COBRE OU AÇO, DIÂMETROS MENORES OU IGUAIS A 40 MM, COM ABRAÇADEIRA METÁLICA RÍGIDA TIPO U PERFIL 1 1/4", FIXADA EM PERFILADO EM PAREDE. AF_09/2023_PS</t>
  </si>
  <si>
    <t xml:space="preserve"> 91341 </t>
  </si>
  <si>
    <t>PORTA EM ALUMÍNIO DE ABRIR TIPO VENEZIANA COM GUARNIÇÃO, FIXAÇÃO COM PARAFUSOS - FORNECIMENTO E INSTALAÇÃO. AF_12/2019</t>
  </si>
  <si>
    <t>ESQV - ESQUADRIAS/FERRAGENS/VIDROS</t>
  </si>
  <si>
    <t xml:space="preserve"> 91852 </t>
  </si>
  <si>
    <t>ELETRODUTO FLEXÍVEL CORRUGADO, PVC, DN 20 MM (1/2"), PARA CIRCUITOS TERMINAIS, INSTALADO EM PAREDE - FORNECIMENTO E INSTALAÇÃO. AF_03/2023</t>
  </si>
  <si>
    <t>INEL - INSTALAÇÃO ELÉTRICA/ELETRIFICAÇÃO E ILUMINAÇÃO EXTERNA</t>
  </si>
  <si>
    <t xml:space="preserve"> 91862 </t>
  </si>
  <si>
    <t>ELETRODUTO RÍGIDO ROSCÁVEL, PVC, DN 20 MM (1/2"), PARA CIRCUITOS TERMINAIS, INSTALADO EM FORRO - FORNECIMENTO E INSTALAÇÃO. AF_03/2023</t>
  </si>
  <si>
    <t xml:space="preserve"> 91870 </t>
  </si>
  <si>
    <t>ELETRODUTO RÍGIDO ROSCÁVEL, PVC, DN 20 MM (1/2"), PARA CIRCUITOS TERMINAIS, INSTALADO EM PAREDE - FORNECIMENTO E INSTALAÇÃO. AF_03/2023</t>
  </si>
  <si>
    <t xml:space="preserve"> 91924 </t>
  </si>
  <si>
    <t>CABO DE COBRE FLEXÍVEL ISOLADO, 1,5 MM², ANTI-CHAMA 450/750 V, PARA CIRCUITOS TERMINAIS - FORNECIMENTO E INSTALAÇÃO. AF_03/2023</t>
  </si>
  <si>
    <t xml:space="preserve"> 92023 </t>
  </si>
  <si>
    <t>INTERRUPTOR SIMPLES (1 MÓDULO) COM 1 TOMADA DE EMBUTIR 2P+T 10 A, INCLUINDO SUPORTE E PLACA - FORNECIMENTO E INSTALAÇÃO. AF_03/2023</t>
  </si>
  <si>
    <t>UN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</si>
  <si>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</si>
  <si>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</si>
  <si>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</si>
  <si>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93358 </t>
  </si>
  <si>
    <t>ESCAVAÇÃO MANUAL DE VALA COM PROFUNDIDADE MENOR OU IGUAL A 1,30 M. AF_02/2021</t>
  </si>
  <si>
    <t>MOVT - MOVIMENTO DE TERRA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</si>
  <si>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</si>
  <si>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</si>
  <si>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</si>
  <si>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</si>
  <si>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95240 </t>
  </si>
  <si>
    <t>LASTRO DE CONCRETO MAGRO, APLICADO EM PISOS, LAJES SOBRE SOLO OU RADIERS, ESPESSURA DE 3 CM. AF_01/2024</t>
  </si>
  <si>
    <t xml:space="preserve"> 95241 </t>
  </si>
  <si>
    <t>LASTRO DE CONCRETO MAGRO, APLICADO EM PISOS, LAJES SOBRE SOLO OU RADIERS, ESPESSURA DE 5 CM. AF_01/2024</t>
  </si>
  <si>
    <t xml:space="preserve"> 95805 </t>
  </si>
  <si>
    <t>CONDULETE DE PVC, TIPO B, PARA ELETRODUTO DE PVC SOLDÁVEL DN 25 MM (3/4''), APARENTE - FORNECIMENTO E INSTALAÇÃO. AF_10/2022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</si>
  <si>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</si>
  <si>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</si>
  <si>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98441 </t>
  </si>
  <si>
    <t>PAREDE DE MADEIRA COMPENSADA PARA CONSTRUÇÃO TEMPORÁRIA EM CHAPA SIMPLES, EXTERNA, SEM VÃO. AF_03/2024</t>
  </si>
  <si>
    <t xml:space="preserve"> 98445 </t>
  </si>
  <si>
    <t>PAREDE DE MADEIRA COMPENSADA PARA CONSTRUÇÃO TEMPORÁRIA EM CHAPA SIMPLES, EXTERNA, COM ÁREA LÍQUIDA MAIOR OU IGUAL A 6 M², COM VÃO. AF_03/2024</t>
  </si>
  <si>
    <t xml:space="preserve"> 98446 </t>
  </si>
  <si>
    <t>PAREDE DE MADEIRA COMPENSADA PARA CONSTRUÇÃO TEMPORÁRIA EM CHAPA SIMPLES, EXTERNA, COM ÁREA LÍQUIDA MENOR QUE 6 M², COM VÃO. AF_03/2024</t>
  </si>
  <si>
    <t xml:space="preserve"> 98442 </t>
  </si>
  <si>
    <t>PAREDE DE MADEIRA COMPENSADA PARA CONSTRUÇÃO TEMPORÁRIA EM CHAPA SIMPLES, EXTERNA, COM ÁREA LÍQUIDA MENOR QUE 6 M², SEM VÃO. AF_05/2018</t>
  </si>
  <si>
    <t xml:space="preserve"> 00011455 </t>
  </si>
  <si>
    <t>FERROLHO COM FECHO / TRINCO REDONDO, EM ACO GALVANIZADO / ZINCADO, DE SOBREPOR, COM COMPRIMENTO DE 8" E ESPESSURA MINIMA DA CHAPA DE 1,50 MM</t>
  </si>
  <si>
    <t>SERT - SERVIÇOS TÉCNICOS</t>
  </si>
  <si>
    <t xml:space="preserve"> 88239 </t>
  </si>
  <si>
    <t>AJUDANTE DE CARPINTEIRO COM ENCARGOS COMPLEMENTARES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</si>
  <si>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</si>
  <si>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</si>
  <si>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</si>
  <si>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</si>
  <si>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</si>
  <si>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</si>
  <si>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</si>
  <si>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</si>
  <si>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</si>
  <si>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 xml:space="preserve"> 00004417 </t>
  </si>
  <si>
    <t>SARRAFO NAO APARELHADO *2,5 X 7* CM, EM MACARANDUBA/MASSARANDUBA, ANGELIM, PEROBA-ROSA OU EQUIVALENTE DA REGIAO - BRUTA</t>
  </si>
  <si>
    <t xml:space="preserve"> 00004433 </t>
  </si>
  <si>
    <t>CAIBRO NAO APARELHADO *6 X 6* CM, EM MACARANDUBA/MASSARANDUBA, ANGELIM OU EQUIVALENTE DA REGIAO - BRUTA</t>
  </si>
  <si>
    <t xml:space="preserve"> 00005068 </t>
  </si>
  <si>
    <t>PREGO DE ACO POLIDO COM CABECA 17 X 21 (2 X 11)</t>
  </si>
  <si>
    <t xml:space="preserve"> 00007356 </t>
  </si>
  <si>
    <t>TINTA LATEX ACRILICA PREMIUM, COR BRANCO FOSCO</t>
  </si>
  <si>
    <t xml:space="preserve"> 00010567 </t>
  </si>
  <si>
    <t>TABUA *2,5 X 23* CM EM PINUS, MISTA OU EQUIVALENTE DA REGIAO - BRUTA</t>
  </si>
  <si>
    <t>URBA - URBANIZAÇÃO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</si>
  <si>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</si>
  <si>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</si>
  <si>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</si>
  <si>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</si>
  <si>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</si>
  <si>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</si>
  <si>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</si>
  <si>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</si>
  <si>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91533 </t>
  </si>
  <si>
    <t>COMPACTADOR DE SOLOS DE PERCUSSÃO (SOQUETE) COM MOTOR A GASOLINA 4 TEMPOS, POTÊNCIA 4 CV - CHP DIURNO. AF_08/2015</t>
  </si>
  <si>
    <t xml:space="preserve"> 5851 </t>
  </si>
  <si>
    <t>TRATOR DE ESTEIRAS, POTÊNCIA 150 HP, PESO OPERACIONAL 16,7 T, COM RODA MOTRIZ ELEVADA E LÂMINA 3,18 M3 - CHP DIURNO. AF_06/2014</t>
  </si>
  <si>
    <t xml:space="preserve"> 5853 </t>
  </si>
  <si>
    <t>TRATOR DE ESTEIRAS, POTÊNCIA 150 HP, PESO OPERACIONAL 16,7 T, COM RODA MOTRIZ ELEVADA E LÂMINA 3,18 M3 - CHI DIURNO. AF_06/2014</t>
  </si>
  <si>
    <t xml:space="preserve"> 00000368 </t>
  </si>
  <si>
    <t>AREIA PARA ATERRO - POSTO JAZIDA/FORNECEDOR (RETIRADO NA JAZIDA, SEM TRANSPORTE)</t>
  </si>
  <si>
    <t xml:space="preserve"> 88309 </t>
  </si>
  <si>
    <t>PEDREIRO COM ENCARGOS COMPLEMENTARES</t>
  </si>
  <si>
    <t xml:space="preserve"> 91534 </t>
  </si>
  <si>
    <t>COMPACTADOR DE SOLOS DE PERCUSSÃO (SOQUETE) COM MOTOR A GASOLINA 4 TEMPOS, POTÊNCIA 4 CV - CHI DIURNO. AF_08/2015</t>
  </si>
  <si>
    <t xml:space="preserve"> 88629 </t>
  </si>
  <si>
    <t>ARGAMASSA TRAÇO 1:3 (EM VOLUME DE CIMENTO E AREIA MÉDIA ÚMIDA), PREPARO MANUAL. AF_08/2019</t>
  </si>
  <si>
    <t xml:space="preserve"> 00004730 </t>
  </si>
  <si>
    <t>PEDRA DE MAO OU PEDRA RACHAO PARA ARRIMO/FUNDACAO (POSTO PEDREIRA/FORNECEDOR, SEM FRETE)</t>
  </si>
  <si>
    <t xml:space="preserve"> 94968 </t>
  </si>
  <si>
    <t>CONCRETO MAGRO PARA LASTRO, TRAÇO 1:4,5:4,5 (EM MASSA SECA DE CIMENTO/ AREIA MÉDIA/ BRITA 1) - PREPARO MECÂNICO COM BETONEIRA 600 L. AF_05/2021</t>
  </si>
  <si>
    <t xml:space="preserve"> 92270 </t>
  </si>
  <si>
    <t>FABRICAÇÃO DE FÔRMA PARA VIGAS, COM MADEIRA SERRADA, E = 25 MM. AF_09/2020</t>
  </si>
  <si>
    <t xml:space="preserve"> 92273 </t>
  </si>
  <si>
    <t>FABRICAÇÃO DE ESCORAS DO TIPO PONTALETE, EM MADEIRA, PARA PÉ-DIREITO SIMPLES. AF_09/2020</t>
  </si>
  <si>
    <t xml:space="preserve"> 00002692 </t>
  </si>
  <si>
    <t>DESMOLDANTE PROTETOR PARA FORMAS DE MADEIRA, DE BASE OLEOSA EMULSIONADA EM AGUA</t>
  </si>
  <si>
    <t xml:space="preserve"> 00006193 </t>
  </si>
  <si>
    <t>TABUA NAO APARELHADA *2,5 X 20* CM, EM MACARANDUBA/MASSARANDUBA, ANGELIM OU EQUIVALENTE DA REGIAO - BRUTA</t>
  </si>
  <si>
    <t xml:space="preserve"> 00040304 </t>
  </si>
  <si>
    <t>PREGO DE ACO POLIDO COM CABECA DUPLA 17 X 27 (2 1/2 X 11)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</si>
  <si>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</si>
  <si>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</si>
  <si>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</si>
  <si>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</si>
  <si>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92801 </t>
  </si>
  <si>
    <t>CORTE E DOBRA DE AÇO CA-50, DIÂMETRO DE 6,3 MM. AF_06/2022</t>
  </si>
  <si>
    <t xml:space="preserve"> 00039017 </t>
  </si>
  <si>
    <t>ESPACADOR / DISTANCIADOR CIRCULAR COM ENTRADA LATERAL, EM PLASTICO, PARA VERGALHAO *4,2 A 12,5* MM, COBRIMENTO 20 MM</t>
  </si>
  <si>
    <t xml:space="preserve"> 00043132 </t>
  </si>
  <si>
    <t>ARAME RECOZIDO 16 BWG, D = 1,65 MM (0,016 KG/M) OU 18 BWG, D = 1,25 MM (0,01 KG/M)</t>
  </si>
  <si>
    <t xml:space="preserve"> 92803 </t>
  </si>
  <si>
    <t>CORTE E DOBRA DE AÇO CA-50, DIÂMETRO DE 10,0 MM. AF_06/2022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</si>
  <si>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</si>
  <si>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</si>
  <si>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</si>
  <si>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</si>
  <si>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00001525 </t>
  </si>
  <si>
    <t>CONCRETO USINADO BOMBEAVEL, CLASSE DE RESISTENCIA C30, BRITA 0 E 1, SLUMP = 100 +/- 20 MM, COM BOMBEAMENTO (DISPONIBILIZACAO DE BOMBA), SEM O LANCAMENTO (NBR 8953)</t>
  </si>
  <si>
    <t>ASTU - ASSENTAMENTO DE TUBOS E PECAS</t>
  </si>
  <si>
    <t xml:space="preserve"> 00009836 </t>
  </si>
  <si>
    <t>TUBO PVC  SERIE NORMAL, DN 100 MM, PARA ESGOTO  PREDIAL (NBR 5688)</t>
  </si>
  <si>
    <t xml:space="preserve"> 00042407 </t>
  </si>
  <si>
    <t>TRELICA NERVURADA (ESPACADOR), ALTURA = 120,0 MM, DIAMETRO DOS BANZOS INFERIORES E SUPERIOR = 6,0 MM, DIAMETRO DA DIAGONAL = 4,2 MM</t>
  </si>
  <si>
    <t xml:space="preserve"> 88246 </t>
  </si>
  <si>
    <t>ASSENTADOR DE TUBOS COM ENCARGOS COMPLEMENTARES</t>
  </si>
  <si>
    <t xml:space="preserve"> 00007753 </t>
  </si>
  <si>
    <t>TUBO DE CONCRETO ARMADO PARA AGUAS PLUVIAIS, CLASSE PA-1, COM ENCAIXE PONTA E BOLSA, DIAMETRO NOMINAL DE 1000 MM</t>
  </si>
  <si>
    <t>JUNTA DE DILATAÇÃO</t>
  </si>
  <si>
    <t xml:space="preserve"> I2391 </t>
  </si>
  <si>
    <t>PEDREIRO</t>
  </si>
  <si>
    <t>Mão de Obra</t>
  </si>
  <si>
    <t xml:space="preserve"> I6804 </t>
  </si>
  <si>
    <t>MASTIQUE ELASTICO A BASE DE POLIURETANO NA COR CINZA - UNIPLAC 400ml</t>
  </si>
  <si>
    <t xml:space="preserve"> 00000346 </t>
  </si>
  <si>
    <t>ARAME DE ACO OVALADO 15 X 17 ( 45,7 KG, 700 KGF), ROLO 1000 M</t>
  </si>
  <si>
    <t xml:space="preserve"> 00005076 </t>
  </si>
  <si>
    <t>GRAMPO DE ACO POLIDO 1 " X 9</t>
  </si>
  <si>
    <t xml:space="preserve"> 00021138 </t>
  </si>
  <si>
    <t>MOURAO ROLICO DE MADEIRA TRATADA, D = 8 A 11 CM, H = 2,20 M, EM EUCALIPTO OU EQUIVALENTE DA REGIAO (PARA CERCA)</t>
  </si>
  <si>
    <t xml:space="preserve"> 00034498 </t>
  </si>
  <si>
    <t>CONE DE SINALIZACAO EM PVC FLEXIVEL, H = 70 / 76 CM (NBR 15071)</t>
  </si>
  <si>
    <t xml:space="preserve"> 00042015 </t>
  </si>
  <si>
    <t>FITA PLASTICA ZEBRADA PARA DEMARCACAO DE AREAS, LARGURA = 7 CM, SEM ADESIVO (COLETADO CAIXA)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</si>
</sst>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1" formatCode="_(* #,##0.00_);_(* \(#,##0.00\);_(* \-??_);_(@_)"/>
    <numFmt numFmtId="183" formatCode="0.00000"/>
    <numFmt numFmtId="184" formatCode="0.0000"/>
    <numFmt numFmtId="185" formatCode="#,##0.00\ %"/>
    <numFmt numFmtId="186" formatCode="#,##0.000000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Times New Roman"/>
      <family val="1"/>
    </font>
    <font>
      <sz val="11"/>
      <name val="Arial"/>
      <family val="1"/>
    </font>
    <font>
      <sz val="10"/>
      <color rgb="FF000000"/>
      <name val="Arial"/>
      <family val="1"/>
    </font>
    <font>
      <b/>
      <sz val="12"/>
      <color rgb="FF000000"/>
      <name val="Arial"/>
      <family val="1"/>
    </font>
    <font>
      <b/>
      <sz val="10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3FB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hair"/>
      <bottom style="thin"/>
    </border>
    <border>
      <left/>
      <right style="medium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/>
      <bottom style="hair"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 style="hair"/>
      <bottom/>
    </border>
    <border>
      <left/>
      <right/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rgb="FF000000"/>
      </top>
      <bottom/>
    </border>
    <border>
      <left style="thin">
        <color rgb="FFCCCCCC"/>
      </left>
      <right style="thin">
        <color rgb="FFCCCCCC"/>
      </right>
      <top style="thin"/>
      <bottom style="thin">
        <color rgb="FFCCCCCC"/>
      </bottom>
    </border>
    <border>
      <left/>
      <right/>
      <top style="thin"/>
      <bottom style="thick">
        <color rgb="FFFF5500"/>
      </bottom>
    </border>
    <border>
      <left style="thin">
        <color rgb="FFCCCCCC"/>
      </left>
      <right style="thin"/>
      <top style="thin"/>
      <bottom style="thin">
        <color rgb="FFCCCCCC"/>
      </bottom>
    </border>
    <border>
      <left/>
      <right/>
      <top/>
      <bottom style="thick">
        <color rgb="FFFF5500"/>
      </bottom>
    </border>
    <border>
      <left style="thin">
        <color rgb="FFCCCCCC"/>
      </left>
      <right style="thin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7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165" fontId="8" fillId="0" borderId="0" applyBorder="0" applyProtection="0">
      <alignment/>
    </xf>
    <xf numFmtId="165" fontId="8" fillId="0" borderId="0" applyBorder="0" applyProtection="0">
      <alignment/>
    </xf>
    <xf numFmtId="0" fontId="4" fillId="0" borderId="0">
      <alignment/>
      <protection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166" fontId="9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Border="0" applyProtection="0">
      <alignment/>
    </xf>
    <xf numFmtId="167" fontId="12" fillId="0" borderId="0" applyBorder="0" applyProtection="0">
      <alignment/>
    </xf>
    <xf numFmtId="164" fontId="0" fillId="0" borderId="0" applyFont="0" applyFill="0" applyBorder="0" applyAlignment="0" applyProtection="0"/>
    <xf numFmtId="165" fontId="8" fillId="0" borderId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3" fillId="0" borderId="0">
      <alignment/>
      <protection/>
    </xf>
    <xf numFmtId="168" fontId="0" fillId="0" borderId="0" applyFont="0" applyFill="0" applyBorder="0" applyAlignment="0" applyProtection="0"/>
    <xf numFmtId="169" fontId="14" fillId="0" borderId="0">
      <alignment/>
      <protection locked="0"/>
    </xf>
    <xf numFmtId="0" fontId="2" fillId="2" borderId="1" applyFill="0" applyBorder="0">
      <alignment/>
      <protection locked="0"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4" fillId="0" borderId="0">
      <alignment/>
      <protection/>
    </xf>
    <xf numFmtId="173" fontId="14" fillId="0" borderId="0">
      <alignment/>
      <protection locked="0"/>
    </xf>
    <xf numFmtId="173" fontId="14" fillId="0" borderId="0">
      <alignment/>
      <protection locked="0"/>
    </xf>
    <xf numFmtId="0" fontId="15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>
      <alignment/>
      <protection/>
    </xf>
    <xf numFmtId="0" fontId="6" fillId="4" borderId="2" applyNumberFormat="0" applyBorder="0" applyAlignment="0" applyProtection="0"/>
    <xf numFmtId="0" fontId="0" fillId="0" borderId="0">
      <alignment horizontal="centerContinuous" vertical="justify"/>
      <protection/>
    </xf>
    <xf numFmtId="0" fontId="18" fillId="0" borderId="0">
      <alignment/>
      <protection/>
    </xf>
    <xf numFmtId="44" fontId="5" fillId="0" borderId="0" applyFon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 vertical="center" indent="12"/>
      <protection/>
    </xf>
    <xf numFmtId="0" fontId="6" fillId="0" borderId="1" applyBorder="0">
      <alignment horizontal="left" vertical="center" wrapText="1" indent="2"/>
      <protection locked="0"/>
    </xf>
    <xf numFmtId="0" fontId="6" fillId="0" borderId="1" applyBorder="0">
      <alignment horizontal="left" vertical="center" wrapText="1" indent="3"/>
      <protection locked="0"/>
    </xf>
    <xf numFmtId="10" fontId="0" fillId="0" borderId="0" applyFont="0" applyFill="0" applyBorder="0" applyAlignment="0" applyProtection="0"/>
    <xf numFmtId="175" fontId="14" fillId="0" borderId="0">
      <alignment/>
      <protection locked="0"/>
    </xf>
    <xf numFmtId="175" fontId="14" fillId="0" borderId="0">
      <alignment/>
      <protection locked="0"/>
    </xf>
    <xf numFmtId="176" fontId="14" fillId="0" borderId="0">
      <alignment/>
      <protection locked="0"/>
    </xf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177" fontId="22" fillId="0" borderId="0">
      <alignment/>
      <protection locked="0"/>
    </xf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0" fillId="0" borderId="0">
      <alignment/>
      <protection/>
    </xf>
  </cellStyleXfs>
  <cellXfs count="362">
    <xf numFmtId="0" fontId="0" fillId="0" borderId="0" xfId="0"/>
    <xf numFmtId="0" fontId="25" fillId="0" borderId="0" xfId="0" applyFont="1"/>
    <xf numFmtId="0" fontId="2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wrapText="1"/>
    </xf>
    <xf numFmtId="0" fontId="0" fillId="5" borderId="2" xfId="0" applyFill="1" applyBorder="1"/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10" fontId="9" fillId="0" borderId="2" xfId="0" applyNumberFormat="1" applyFont="1" applyBorder="1" applyAlignment="1">
      <alignment horizontal="right" vertical="top" shrinkToFit="1"/>
    </xf>
    <xf numFmtId="0" fontId="2" fillId="5" borderId="2" xfId="0" applyFont="1" applyFill="1" applyBorder="1" applyAlignment="1">
      <alignment horizontal="left" vertical="top" wrapText="1" indent="11"/>
    </xf>
    <xf numFmtId="10" fontId="27" fillId="5" borderId="2" xfId="0" applyNumberFormat="1" applyFont="1" applyFill="1" applyBorder="1" applyAlignment="1">
      <alignment horizontal="right" vertical="top" shrinkToFit="1"/>
    </xf>
    <xf numFmtId="0" fontId="26" fillId="5" borderId="2" xfId="0" applyFont="1" applyFill="1" applyBorder="1" applyAlignment="1">
      <alignment horizontal="center" vertical="top" wrapText="1"/>
    </xf>
    <xf numFmtId="10" fontId="0" fillId="0" borderId="2" xfId="1717" applyNumberFormat="1" applyFont="1" applyBorder="1"/>
    <xf numFmtId="0" fontId="2" fillId="5" borderId="2" xfId="0" applyFont="1" applyFill="1" applyBorder="1" applyAlignment="1">
      <alignment horizontal="left" vertical="top" wrapText="1" indent="3"/>
    </xf>
    <xf numFmtId="0" fontId="2" fillId="5" borderId="2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10" fontId="9" fillId="0" borderId="2" xfId="0" applyNumberFormat="1" applyFont="1" applyBorder="1" applyAlignment="1">
      <alignment horizontal="right" vertical="center" shrinkToFit="1"/>
    </xf>
    <xf numFmtId="0" fontId="2" fillId="5" borderId="2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 indent="10"/>
    </xf>
    <xf numFmtId="10" fontId="29" fillId="5" borderId="2" xfId="0" applyNumberFormat="1" applyFont="1" applyFill="1" applyBorder="1" applyAlignment="1">
      <alignment horizontal="right" vertical="top" shrinkToFit="1"/>
    </xf>
    <xf numFmtId="0" fontId="2" fillId="0" borderId="0" xfId="0" applyFont="1"/>
    <xf numFmtId="0" fontId="0" fillId="0" borderId="2" xfId="0" applyFont="1" applyBorder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6" borderId="0" xfId="0" applyFill="1"/>
    <xf numFmtId="0" fontId="0" fillId="0" borderId="2" xfId="31" applyFont="1" applyBorder="1" applyAlignment="1">
      <alignment horizontal="left" vertical="center" wrapText="1"/>
      <protection/>
    </xf>
    <xf numFmtId="0" fontId="0" fillId="6" borderId="2" xfId="31" applyFont="1" applyFill="1" applyBorder="1" applyAlignment="1">
      <alignment horizontal="left" vertical="center" wrapText="1"/>
      <protection/>
    </xf>
    <xf numFmtId="0" fontId="0" fillId="5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2" fillId="0" borderId="2" xfId="31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left" vertical="center" wrapText="1"/>
    </xf>
    <xf numFmtId="0" fontId="2" fillId="0" borderId="2" xfId="326" applyFont="1" applyBorder="1" applyAlignment="1">
      <alignment horizontal="center" vertical="center"/>
      <protection/>
    </xf>
    <xf numFmtId="4" fontId="0" fillId="0" borderId="2" xfId="670" applyNumberFormat="1" applyFont="1" applyFill="1" applyBorder="1" applyAlignment="1">
      <alignment horizontal="center" vertical="center"/>
    </xf>
    <xf numFmtId="4" fontId="0" fillId="6" borderId="2" xfId="670" applyNumberFormat="1" applyFont="1" applyFill="1" applyBorder="1" applyAlignment="1">
      <alignment horizontal="center" vertical="center"/>
    </xf>
    <xf numFmtId="0" fontId="2" fillId="0" borderId="2" xfId="31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" fillId="0" borderId="6" xfId="326" applyFont="1" applyBorder="1" applyAlignment="1">
      <alignment horizontal="center" vertical="center" wrapText="1"/>
      <protection/>
    </xf>
    <xf numFmtId="0" fontId="0" fillId="6" borderId="6" xfId="31" applyFont="1" applyFill="1" applyBorder="1" applyAlignment="1">
      <alignment vertical="center"/>
      <protection/>
    </xf>
    <xf numFmtId="0" fontId="2" fillId="0" borderId="2" xfId="31" applyFont="1" applyBorder="1" applyAlignment="1">
      <alignment horizontal="center" vertical="center" wrapText="1"/>
      <protection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6" borderId="2" xfId="31" applyFont="1" applyFill="1" applyBorder="1" applyAlignment="1">
      <alignment horizontal="center" vertical="center"/>
      <protection/>
    </xf>
    <xf numFmtId="0" fontId="2" fillId="6" borderId="6" xfId="31" applyFont="1" applyFill="1" applyBorder="1" applyAlignment="1">
      <alignment horizontal="center"/>
      <protection/>
    </xf>
    <xf numFmtId="0" fontId="2" fillId="6" borderId="2" xfId="31" applyFont="1" applyFill="1" applyBorder="1" applyAlignment="1">
      <alignment horizontal="center"/>
      <protection/>
    </xf>
    <xf numFmtId="0" fontId="2" fillId="6" borderId="6" xfId="31" applyFont="1" applyFill="1" applyBorder="1" applyAlignment="1">
      <alignment vertical="center"/>
      <protection/>
    </xf>
    <xf numFmtId="9" fontId="0" fillId="6" borderId="2" xfId="1717" applyFont="1" applyFill="1" applyBorder="1" applyAlignment="1">
      <alignment horizontal="center" vertical="center"/>
    </xf>
    <xf numFmtId="4" fontId="2" fillId="0" borderId="2" xfId="50" applyNumberFormat="1" applyFont="1" applyFill="1" applyBorder="1" applyAlignment="1">
      <alignment horizontal="center" vertical="center"/>
    </xf>
    <xf numFmtId="0" fontId="24" fillId="0" borderId="0" xfId="0" applyFont="1"/>
    <xf numFmtId="4" fontId="2" fillId="6" borderId="2" xfId="50" applyNumberFormat="1" applyFont="1" applyFill="1" applyBorder="1" applyAlignment="1">
      <alignment horizontal="center" vertical="center"/>
    </xf>
    <xf numFmtId="179" fontId="2" fillId="6" borderId="2" xfId="50" applyNumberFormat="1" applyFont="1" applyFill="1" applyBorder="1" applyAlignment="1">
      <alignment horizontal="center" vertical="center"/>
    </xf>
    <xf numFmtId="164" fontId="0" fillId="6" borderId="2" xfId="43" applyFont="1" applyFill="1" applyBorder="1" applyAlignment="1">
      <alignment horizontal="center" vertical="center"/>
    </xf>
    <xf numFmtId="4" fontId="0" fillId="0" borderId="2" xfId="50" applyNumberFormat="1" applyFont="1" applyFill="1" applyBorder="1" applyAlignment="1">
      <alignment horizontal="center" vertical="center"/>
    </xf>
    <xf numFmtId="164" fontId="0" fillId="0" borderId="2" xfId="43" applyFont="1" applyFill="1" applyBorder="1" applyAlignment="1">
      <alignment horizontal="center" vertical="center"/>
    </xf>
    <xf numFmtId="4" fontId="0" fillId="0" borderId="2" xfId="324" applyNumberFormat="1" applyFont="1" applyFill="1" applyBorder="1" applyAlignment="1">
      <alignment horizontal="center" vertical="center"/>
    </xf>
    <xf numFmtId="164" fontId="0" fillId="0" borderId="2" xfId="43" applyFont="1" applyBorder="1" applyAlignment="1">
      <alignment horizontal="center" vertical="center"/>
    </xf>
    <xf numFmtId="164" fontId="2" fillId="0" borderId="2" xfId="43" applyFont="1" applyBorder="1" applyAlignment="1">
      <alignment horizontal="center" vertical="center"/>
    </xf>
    <xf numFmtId="164" fontId="0" fillId="0" borderId="0" xfId="43" applyFont="1" applyAlignment="1">
      <alignment horizontal="center" vertical="center"/>
    </xf>
    <xf numFmtId="164" fontId="0" fillId="5" borderId="3" xfId="43" applyFont="1" applyFill="1" applyBorder="1" applyAlignment="1">
      <alignment horizontal="center" vertical="center"/>
    </xf>
    <xf numFmtId="164" fontId="2" fillId="6" borderId="2" xfId="43" applyFont="1" applyFill="1" applyBorder="1" applyAlignment="1">
      <alignment horizontal="center" vertical="center"/>
    </xf>
    <xf numFmtId="9" fontId="2" fillId="6" borderId="2" xfId="1717" applyFont="1" applyFill="1" applyBorder="1" applyAlignment="1">
      <alignment horizontal="center" vertical="center"/>
    </xf>
    <xf numFmtId="0" fontId="0" fillId="6" borderId="2" xfId="31" applyFont="1" applyFill="1" applyBorder="1" applyAlignment="1">
      <alignment horizontal="center" vertical="center"/>
      <protection/>
    </xf>
    <xf numFmtId="0" fontId="0" fillId="6" borderId="6" xfId="31" applyFont="1" applyFill="1" applyBorder="1" applyAlignment="1">
      <alignment horizontal="center"/>
      <protection/>
    </xf>
    <xf numFmtId="0" fontId="0" fillId="6" borderId="2" xfId="31" applyFont="1" applyFill="1" applyBorder="1" applyAlignment="1">
      <alignment horizontal="center"/>
      <protection/>
    </xf>
    <xf numFmtId="4" fontId="0" fillId="6" borderId="2" xfId="50" applyNumberFormat="1" applyFont="1" applyFill="1" applyBorder="1" applyAlignment="1">
      <alignment horizontal="center" vertical="center"/>
    </xf>
    <xf numFmtId="179" fontId="0" fillId="6" borderId="2" xfId="50" applyNumberFormat="1" applyFont="1" applyFill="1" applyBorder="1" applyAlignment="1">
      <alignment horizontal="center" vertical="center"/>
    </xf>
    <xf numFmtId="4" fontId="2" fillId="0" borderId="2" xfId="324" applyNumberFormat="1" applyFont="1" applyFill="1" applyBorder="1" applyAlignment="1">
      <alignment horizontal="center" vertical="center"/>
    </xf>
    <xf numFmtId="0" fontId="25" fillId="6" borderId="0" xfId="0" applyFont="1" applyFill="1"/>
    <xf numFmtId="0" fontId="24" fillId="5" borderId="2" xfId="0" applyFont="1" applyFill="1" applyBorder="1" applyAlignment="1">
      <alignment horizontal="center" vertical="top" wrapText="1"/>
    </xf>
    <xf numFmtId="0" fontId="26" fillId="5" borderId="2" xfId="0" applyFont="1" applyFill="1" applyBorder="1" applyAlignment="1">
      <alignment horizontal="center" vertical="top" wrapText="1"/>
    </xf>
    <xf numFmtId="0" fontId="32" fillId="0" borderId="7" xfId="1718" applyFont="1" applyBorder="1" applyAlignment="1">
      <alignment horizontal="center" vertical="center"/>
      <protection/>
    </xf>
    <xf numFmtId="0" fontId="32" fillId="0" borderId="8" xfId="1718" applyFont="1" applyBorder="1" applyAlignment="1">
      <alignment horizontal="center" vertical="center"/>
      <protection/>
    </xf>
    <xf numFmtId="0" fontId="32" fillId="0" borderId="9" xfId="1718" applyFont="1" applyBorder="1" applyAlignment="1">
      <alignment horizontal="center" vertical="center"/>
      <protection/>
    </xf>
    <xf numFmtId="0" fontId="1" fillId="0" borderId="0" xfId="1718">
      <alignment/>
      <protection/>
    </xf>
    <xf numFmtId="0" fontId="32" fillId="0" borderId="10" xfId="1718" applyFont="1" applyBorder="1" applyAlignment="1">
      <alignment horizontal="center" vertical="center"/>
      <protection/>
    </xf>
    <xf numFmtId="0" fontId="32" fillId="0" borderId="0" xfId="1718" applyFont="1" applyAlignment="1">
      <alignment horizontal="center" vertical="center"/>
      <protection/>
    </xf>
    <xf numFmtId="0" fontId="32" fillId="0" borderId="11" xfId="1718" applyFont="1" applyBorder="1" applyAlignment="1">
      <alignment horizontal="center" vertical="center"/>
      <protection/>
    </xf>
    <xf numFmtId="0" fontId="33" fillId="0" borderId="10" xfId="1718" applyFont="1" applyBorder="1" applyAlignment="1">
      <alignment horizontal="left" wrapText="1"/>
      <protection/>
    </xf>
    <xf numFmtId="0" fontId="33" fillId="0" borderId="0" xfId="1718" applyFont="1" applyAlignment="1">
      <alignment horizontal="left" wrapText="1"/>
      <protection/>
    </xf>
    <xf numFmtId="0" fontId="34" fillId="0" borderId="0" xfId="1718" applyFont="1" applyAlignment="1">
      <alignment horizontal="left"/>
      <protection/>
    </xf>
    <xf numFmtId="0" fontId="33" fillId="0" borderId="10" xfId="1718" applyFont="1" applyBorder="1" applyAlignment="1">
      <alignment horizontal="left" vertical="center"/>
      <protection/>
    </xf>
    <xf numFmtId="0" fontId="33" fillId="0" borderId="0" xfId="1718" applyFont="1" applyAlignment="1">
      <alignment horizontal="left" vertical="center"/>
      <protection/>
    </xf>
    <xf numFmtId="49" fontId="33" fillId="0" borderId="0" xfId="1718" applyNumberFormat="1" applyFont="1" applyAlignment="1">
      <alignment horizontal="left" vertical="center" wrapText="1"/>
      <protection/>
    </xf>
    <xf numFmtId="0" fontId="33" fillId="0" borderId="0" xfId="1718" applyFont="1" applyAlignment="1">
      <alignment horizontal="left" vertical="center" wrapText="1"/>
      <protection/>
    </xf>
    <xf numFmtId="0" fontId="33" fillId="0" borderId="11" xfId="1718" applyFont="1" applyBorder="1" applyAlignment="1">
      <alignment horizontal="left" vertical="center" wrapText="1"/>
      <protection/>
    </xf>
    <xf numFmtId="14" fontId="34" fillId="0" borderId="0" xfId="1718" applyNumberFormat="1" applyFont="1" applyAlignment="1">
      <alignment horizontal="left" wrapText="1"/>
      <protection/>
    </xf>
    <xf numFmtId="14" fontId="34" fillId="0" borderId="11" xfId="1718" applyNumberFormat="1" applyFont="1" applyBorder="1" applyAlignment="1">
      <alignment horizontal="left" wrapText="1"/>
      <protection/>
    </xf>
    <xf numFmtId="0" fontId="33" fillId="0" borderId="10" xfId="1718" applyFont="1" applyBorder="1" applyAlignment="1">
      <alignment horizontal="left"/>
      <protection/>
    </xf>
    <xf numFmtId="0" fontId="33" fillId="0" borderId="0" xfId="1718" applyFont="1" applyAlignment="1">
      <alignment horizontal="left"/>
      <protection/>
    </xf>
    <xf numFmtId="14" fontId="35" fillId="0" borderId="0" xfId="1718" applyNumberFormat="1" applyFont="1" applyAlignment="1">
      <alignment horizontal="left"/>
      <protection/>
    </xf>
    <xf numFmtId="0" fontId="34" fillId="0" borderId="0" xfId="1718" applyFont="1" applyAlignment="1">
      <alignment horizontal="center"/>
      <protection/>
    </xf>
    <xf numFmtId="0" fontId="34" fillId="0" borderId="11" xfId="1718" applyFont="1" applyBorder="1" applyAlignment="1">
      <alignment horizontal="center"/>
      <protection/>
    </xf>
    <xf numFmtId="0" fontId="33" fillId="0" borderId="8" xfId="1718" applyFont="1" applyBorder="1" applyAlignment="1">
      <alignment horizontal="center"/>
      <protection/>
    </xf>
    <xf numFmtId="0" fontId="33" fillId="0" borderId="12" xfId="1718" applyFont="1" applyBorder="1" applyAlignment="1">
      <alignment horizontal="center"/>
      <protection/>
    </xf>
    <xf numFmtId="0" fontId="36" fillId="0" borderId="1" xfId="1718" applyFont="1" applyBorder="1" applyAlignment="1">
      <alignment horizontal="center"/>
      <protection/>
    </xf>
    <xf numFmtId="0" fontId="36" fillId="0" borderId="6" xfId="1718" applyFont="1" applyBorder="1" applyAlignment="1">
      <alignment horizontal="center"/>
      <protection/>
    </xf>
    <xf numFmtId="0" fontId="36" fillId="0" borderId="2" xfId="1718" applyFont="1" applyBorder="1" applyAlignment="1">
      <alignment horizontal="center"/>
      <protection/>
    </xf>
    <xf numFmtId="0" fontId="1" fillId="0" borderId="13" xfId="1718" applyBorder="1">
      <alignment/>
      <protection/>
    </xf>
    <xf numFmtId="0" fontId="1" fillId="0" borderId="11" xfId="1718" applyBorder="1">
      <alignment/>
      <protection/>
    </xf>
    <xf numFmtId="0" fontId="37" fillId="0" borderId="14" xfId="1718" applyFont="1" applyBorder="1">
      <alignment/>
      <protection/>
    </xf>
    <xf numFmtId="0" fontId="37" fillId="0" borderId="15" xfId="1718" applyFont="1" applyBorder="1">
      <alignment/>
      <protection/>
    </xf>
    <xf numFmtId="0" fontId="37" fillId="0" borderId="16" xfId="1718" applyFont="1" applyBorder="1" applyAlignment="1">
      <alignment horizontal="center"/>
      <protection/>
    </xf>
    <xf numFmtId="10" fontId="37" fillId="7" borderId="16" xfId="1719" applyNumberFormat="1" applyFont="1" applyFill="1" applyBorder="1" applyProtection="1">
      <protection locked="0"/>
    </xf>
    <xf numFmtId="0" fontId="33" fillId="8" borderId="17" xfId="1718" applyFont="1" applyFill="1" applyBorder="1" applyAlignment="1">
      <alignment horizontal="center" vertical="center"/>
      <protection/>
    </xf>
    <xf numFmtId="0" fontId="33" fillId="8" borderId="18" xfId="1718" applyFont="1" applyFill="1" applyBorder="1" applyAlignment="1">
      <alignment horizontal="center" vertical="center"/>
      <protection/>
    </xf>
    <xf numFmtId="0" fontId="33" fillId="8" borderId="19" xfId="1718" applyFont="1" applyFill="1" applyBorder="1" applyAlignment="1">
      <alignment horizontal="center"/>
      <protection/>
    </xf>
    <xf numFmtId="0" fontId="31" fillId="8" borderId="18" xfId="1718" applyFont="1" applyFill="1" applyBorder="1" applyAlignment="1">
      <alignment horizontal="center" vertical="center"/>
      <protection/>
    </xf>
    <xf numFmtId="0" fontId="31" fillId="8" borderId="20" xfId="1718" applyFont="1" applyFill="1" applyBorder="1" applyAlignment="1">
      <alignment horizontal="center" vertical="center"/>
      <protection/>
    </xf>
    <xf numFmtId="0" fontId="37" fillId="0" borderId="21" xfId="1718" applyFont="1" applyBorder="1">
      <alignment/>
      <protection/>
    </xf>
    <xf numFmtId="0" fontId="37" fillId="0" borderId="22" xfId="1718" applyFont="1" applyBorder="1">
      <alignment/>
      <protection/>
    </xf>
    <xf numFmtId="0" fontId="37" fillId="0" borderId="23" xfId="1718" applyFont="1" applyBorder="1" applyAlignment="1">
      <alignment horizontal="center"/>
      <protection/>
    </xf>
    <xf numFmtId="10" fontId="37" fillId="7" borderId="23" xfId="1719" applyNumberFormat="1" applyFont="1" applyFill="1" applyBorder="1" applyProtection="1">
      <protection locked="0"/>
    </xf>
    <xf numFmtId="0" fontId="33" fillId="8" borderId="14" xfId="1718" applyFont="1" applyFill="1" applyBorder="1" applyAlignment="1">
      <alignment horizontal="center" vertical="center"/>
      <protection/>
    </xf>
    <xf numFmtId="0" fontId="33" fillId="8" borderId="15" xfId="1718" applyFont="1" applyFill="1" applyBorder="1" applyAlignment="1">
      <alignment horizontal="center" vertical="center"/>
      <protection/>
    </xf>
    <xf numFmtId="0" fontId="33" fillId="8" borderId="15" xfId="1718" applyFont="1" applyFill="1" applyBorder="1" applyAlignment="1">
      <alignment horizontal="center"/>
      <protection/>
    </xf>
    <xf numFmtId="0" fontId="31" fillId="8" borderId="15" xfId="1718" applyFont="1" applyFill="1" applyBorder="1">
      <alignment/>
      <protection/>
    </xf>
    <xf numFmtId="0" fontId="31" fillId="8" borderId="15" xfId="1718" applyFont="1" applyFill="1" applyBorder="1" applyAlignment="1">
      <alignment horizontal="center" vertical="center"/>
      <protection/>
    </xf>
    <xf numFmtId="0" fontId="31" fillId="8" borderId="24" xfId="1718" applyFont="1" applyFill="1" applyBorder="1" applyAlignment="1">
      <alignment horizontal="center" vertical="center"/>
      <protection/>
    </xf>
    <xf numFmtId="0" fontId="34" fillId="0" borderId="13" xfId="1718" applyFont="1" applyBorder="1" applyAlignment="1">
      <alignment horizontal="center"/>
      <protection/>
    </xf>
    <xf numFmtId="0" fontId="34" fillId="0" borderId="0" xfId="1718" applyFont="1" applyAlignment="1">
      <alignment horizontal="center"/>
      <protection/>
    </xf>
    <xf numFmtId="0" fontId="33" fillId="9" borderId="13" xfId="1718" applyFont="1" applyFill="1" applyBorder="1" applyAlignment="1">
      <alignment horizontal="center" vertical="center"/>
      <protection/>
    </xf>
    <xf numFmtId="0" fontId="33" fillId="9" borderId="0" xfId="1718" applyFont="1" applyFill="1" applyAlignment="1">
      <alignment horizontal="right" vertical="center"/>
      <protection/>
    </xf>
    <xf numFmtId="0" fontId="33" fillId="9" borderId="0" xfId="1718" applyFont="1" applyFill="1" applyAlignment="1">
      <alignment horizontal="center"/>
      <protection/>
    </xf>
    <xf numFmtId="0" fontId="33" fillId="9" borderId="0" xfId="1718" applyFont="1" applyFill="1" applyAlignment="1">
      <alignment horizontal="left"/>
      <protection/>
    </xf>
    <xf numFmtId="0" fontId="31" fillId="9" borderId="0" xfId="1718" applyFont="1" applyFill="1">
      <alignment/>
      <protection/>
    </xf>
    <xf numFmtId="1" fontId="31" fillId="9" borderId="11" xfId="1718" applyNumberFormat="1" applyFont="1" applyFill="1" applyBorder="1" applyAlignment="1">
      <alignment horizontal="center" vertical="center"/>
      <protection/>
    </xf>
    <xf numFmtId="0" fontId="37" fillId="0" borderId="17" xfId="1718" applyFont="1" applyBorder="1">
      <alignment/>
      <protection/>
    </xf>
    <xf numFmtId="0" fontId="37" fillId="0" borderId="18" xfId="1718" applyFont="1" applyBorder="1">
      <alignment/>
      <protection/>
    </xf>
    <xf numFmtId="10" fontId="37" fillId="7" borderId="25" xfId="1719" applyNumberFormat="1" applyFont="1" applyFill="1" applyBorder="1" applyProtection="1">
      <protection locked="0"/>
    </xf>
    <xf numFmtId="0" fontId="33" fillId="9" borderId="0" xfId="1718" applyFont="1" applyFill="1" applyAlignment="1">
      <alignment vertical="center"/>
      <protection/>
    </xf>
    <xf numFmtId="0" fontId="33" fillId="9" borderId="0" xfId="1718" applyFont="1" applyFill="1" applyAlignment="1">
      <alignment horizontal="right"/>
      <protection/>
    </xf>
    <xf numFmtId="1" fontId="33" fillId="9" borderId="0" xfId="1718" applyNumberFormat="1" applyFont="1" applyFill="1" applyAlignment="1">
      <alignment horizontal="center"/>
      <protection/>
    </xf>
    <xf numFmtId="0" fontId="37" fillId="0" borderId="26" xfId="1718" applyFont="1" applyBorder="1">
      <alignment/>
      <protection/>
    </xf>
    <xf numFmtId="0" fontId="37" fillId="0" borderId="27" xfId="1718" applyFont="1" applyBorder="1">
      <alignment/>
      <protection/>
    </xf>
    <xf numFmtId="0" fontId="37" fillId="0" borderId="28" xfId="1718" applyFont="1" applyBorder="1" applyAlignment="1">
      <alignment horizontal="center"/>
      <protection/>
    </xf>
    <xf numFmtId="0" fontId="33" fillId="0" borderId="13" xfId="1718" applyFont="1" applyBorder="1" applyAlignment="1">
      <alignment horizontal="center"/>
      <protection/>
    </xf>
    <xf numFmtId="0" fontId="33" fillId="0" borderId="0" xfId="1718" applyFont="1" applyAlignment="1">
      <alignment horizontal="center"/>
      <protection/>
    </xf>
    <xf numFmtId="0" fontId="31" fillId="0" borderId="0" xfId="1718" applyFont="1">
      <alignment/>
      <protection/>
    </xf>
    <xf numFmtId="0" fontId="31" fillId="0" borderId="11" xfId="1718" applyFont="1" applyBorder="1">
      <alignment/>
      <protection/>
    </xf>
    <xf numFmtId="0" fontId="37" fillId="0" borderId="13" xfId="1718" applyFont="1" applyBorder="1">
      <alignment/>
      <protection/>
    </xf>
    <xf numFmtId="0" fontId="33" fillId="9" borderId="0" xfId="1718" applyFont="1" applyFill="1" applyAlignment="1">
      <alignment horizontal="center" vertical="center"/>
      <protection/>
    </xf>
    <xf numFmtId="183" fontId="33" fillId="9" borderId="0" xfId="1718" applyNumberFormat="1" applyFont="1" applyFill="1" applyAlignment="1">
      <alignment horizontal="center"/>
      <protection/>
    </xf>
    <xf numFmtId="1" fontId="33" fillId="9" borderId="0" xfId="1718" applyNumberFormat="1" applyFont="1" applyFill="1" applyAlignment="1">
      <alignment horizontal="left" vertical="center"/>
      <protection/>
    </xf>
    <xf numFmtId="10" fontId="37" fillId="0" borderId="23" xfId="1719" applyNumberFormat="1" applyFont="1" applyFill="1" applyBorder="1" applyProtection="1">
      <protection/>
    </xf>
    <xf numFmtId="0" fontId="37" fillId="0" borderId="29" xfId="1718" applyFont="1" applyBorder="1">
      <alignment/>
      <protection/>
    </xf>
    <xf numFmtId="0" fontId="37" fillId="0" borderId="0" xfId="1718" applyFont="1">
      <alignment/>
      <protection/>
    </xf>
    <xf numFmtId="0" fontId="37" fillId="0" borderId="30" xfId="1718" applyFont="1" applyBorder="1">
      <alignment/>
      <protection/>
    </xf>
    <xf numFmtId="10" fontId="37" fillId="0" borderId="25" xfId="1719" applyNumberFormat="1" applyFont="1" applyFill="1" applyBorder="1" applyAlignment="1" applyProtection="1">
      <alignment horizontal="right"/>
      <protection/>
    </xf>
    <xf numFmtId="0" fontId="37" fillId="0" borderId="6" xfId="1718" applyFont="1" applyBorder="1">
      <alignment/>
      <protection/>
    </xf>
    <xf numFmtId="10" fontId="37" fillId="0" borderId="2" xfId="1719" applyNumberFormat="1" applyFont="1" applyFill="1" applyBorder="1"/>
    <xf numFmtId="184" fontId="33" fillId="9" borderId="0" xfId="1718" applyNumberFormat="1" applyFont="1" applyFill="1" applyAlignment="1">
      <alignment horizontal="center"/>
      <protection/>
    </xf>
    <xf numFmtId="1" fontId="33" fillId="9" borderId="0" xfId="1718" applyNumberFormat="1" applyFont="1" applyFill="1" applyAlignment="1">
      <alignment horizontal="left"/>
      <protection/>
    </xf>
    <xf numFmtId="0" fontId="38" fillId="0" borderId="1" xfId="1718" applyFont="1" applyBorder="1">
      <alignment/>
      <protection/>
    </xf>
    <xf numFmtId="0" fontId="38" fillId="0" borderId="6" xfId="1718" applyFont="1" applyBorder="1">
      <alignment/>
      <protection/>
    </xf>
    <xf numFmtId="10" fontId="38" fillId="0" borderId="2" xfId="1719" applyNumberFormat="1" applyFont="1" applyFill="1" applyBorder="1"/>
    <xf numFmtId="0" fontId="34" fillId="0" borderId="8" xfId="1718" applyFont="1" applyBorder="1" applyAlignment="1">
      <alignment horizontal="center"/>
      <protection/>
    </xf>
    <xf numFmtId="0" fontId="34" fillId="0" borderId="31" xfId="1718" applyFont="1" applyBorder="1" applyAlignment="1">
      <alignment horizontal="center"/>
      <protection/>
    </xf>
    <xf numFmtId="0" fontId="39" fillId="0" borderId="4" xfId="1718" applyFont="1" applyBorder="1" applyAlignment="1">
      <alignment horizontal="left"/>
      <protection/>
    </xf>
    <xf numFmtId="0" fontId="39" fillId="0" borderId="0" xfId="1718" applyFont="1" applyAlignment="1">
      <alignment horizontal="left"/>
      <protection/>
    </xf>
    <xf numFmtId="0" fontId="39" fillId="0" borderId="0" xfId="1718" applyFont="1" applyAlignment="1">
      <alignment horizontal="justify" wrapText="1"/>
      <protection/>
    </xf>
    <xf numFmtId="0" fontId="40" fillId="0" borderId="0" xfId="1720">
      <alignment/>
      <protection/>
    </xf>
    <xf numFmtId="0" fontId="28" fillId="10" borderId="0" xfId="1720" applyFont="1" applyFill="1" applyAlignment="1">
      <alignment horizontal="center" wrapText="1"/>
      <protection/>
    </xf>
    <xf numFmtId="0" fontId="40" fillId="0" borderId="0" xfId="1720">
      <alignment/>
      <protection/>
    </xf>
    <xf numFmtId="0" fontId="28" fillId="10" borderId="32" xfId="1720" applyFont="1" applyFill="1" applyBorder="1" applyAlignment="1">
      <alignment horizontal="left" vertical="top" wrapText="1"/>
      <protection/>
    </xf>
    <xf numFmtId="0" fontId="28" fillId="10" borderId="32" xfId="1720" applyFont="1" applyFill="1" applyBorder="1" applyAlignment="1">
      <alignment horizontal="right" vertical="top" wrapText="1"/>
      <protection/>
    </xf>
    <xf numFmtId="0" fontId="28" fillId="10" borderId="32" xfId="1720" applyFont="1" applyFill="1" applyBorder="1" applyAlignment="1">
      <alignment horizontal="center" vertical="top" wrapText="1"/>
      <protection/>
    </xf>
    <xf numFmtId="0" fontId="41" fillId="11" borderId="32" xfId="1720" applyFont="1" applyFill="1" applyBorder="1" applyAlignment="1">
      <alignment horizontal="left" vertical="top" wrapText="1"/>
      <protection/>
    </xf>
    <xf numFmtId="0" fontId="41" fillId="11" borderId="32" xfId="1720" applyFont="1" applyFill="1" applyBorder="1" applyAlignment="1">
      <alignment horizontal="right" vertical="top" wrapText="1"/>
      <protection/>
    </xf>
    <xf numFmtId="0" fontId="41" fillId="11" borderId="32" xfId="1720" applyFont="1" applyFill="1" applyBorder="1" applyAlignment="1">
      <alignment horizontal="center" vertical="top" wrapText="1"/>
      <protection/>
    </xf>
    <xf numFmtId="4" fontId="41" fillId="11" borderId="32" xfId="1720" applyNumberFormat="1" applyFont="1" applyFill="1" applyBorder="1" applyAlignment="1">
      <alignment horizontal="right" vertical="top" wrapText="1"/>
      <protection/>
    </xf>
    <xf numFmtId="0" fontId="0" fillId="10" borderId="0" xfId="1720" applyFont="1" applyFill="1" applyAlignment="1">
      <alignment horizontal="center" vertical="top" wrapText="1"/>
      <protection/>
    </xf>
    <xf numFmtId="0" fontId="41" fillId="0" borderId="2" xfId="1720" applyFont="1" applyFill="1" applyBorder="1" applyAlignment="1">
      <alignment horizontal="left" vertical="top" wrapText="1"/>
      <protection/>
    </xf>
    <xf numFmtId="0" fontId="41" fillId="0" borderId="2" xfId="1720" applyFont="1" applyFill="1" applyBorder="1" applyAlignment="1">
      <alignment horizontal="right" vertical="top" wrapText="1"/>
      <protection/>
    </xf>
    <xf numFmtId="0" fontId="41" fillId="0" borderId="2" xfId="1720" applyFont="1" applyFill="1" applyBorder="1" applyAlignment="1">
      <alignment horizontal="center" vertical="top" wrapText="1"/>
      <protection/>
    </xf>
    <xf numFmtId="44" fontId="41" fillId="0" borderId="2" xfId="1716" applyFont="1" applyFill="1" applyBorder="1" applyAlignment="1">
      <alignment horizontal="right" vertical="top" wrapText="1"/>
    </xf>
    <xf numFmtId="185" fontId="41" fillId="0" borderId="2" xfId="1720" applyNumberFormat="1" applyFont="1" applyFill="1" applyBorder="1" applyAlignment="1">
      <alignment horizontal="right" vertical="top" wrapText="1"/>
      <protection/>
    </xf>
    <xf numFmtId="0" fontId="28" fillId="0" borderId="2" xfId="31" applyFont="1" applyBorder="1" applyAlignment="1">
      <alignment horizontal="left" vertical="center" wrapText="1"/>
      <protection/>
    </xf>
    <xf numFmtId="10" fontId="40" fillId="0" borderId="2" xfId="47" applyNumberFormat="1" applyFont="1" applyFill="1" applyBorder="1" applyAlignment="1">
      <alignment vertical="center"/>
    </xf>
    <xf numFmtId="14" fontId="40" fillId="0" borderId="2" xfId="47" applyNumberFormat="1" applyFont="1" applyFill="1" applyBorder="1" applyAlignment="1">
      <alignment vertical="center"/>
    </xf>
    <xf numFmtId="164" fontId="28" fillId="0" borderId="2" xfId="47" applyFont="1" applyFill="1" applyBorder="1" applyAlignment="1">
      <alignment vertical="center"/>
    </xf>
    <xf numFmtId="0" fontId="28" fillId="0" borderId="13" xfId="31" applyFont="1" applyBorder="1" applyAlignment="1">
      <alignment horizontal="center" vertical="center" wrapText="1"/>
      <protection/>
    </xf>
    <xf numFmtId="0" fontId="28" fillId="0" borderId="0" xfId="31" applyFont="1" applyBorder="1" applyAlignment="1">
      <alignment horizontal="center" vertical="center" wrapText="1"/>
      <protection/>
    </xf>
    <xf numFmtId="0" fontId="28" fillId="0" borderId="33" xfId="31" applyFont="1" applyBorder="1" applyAlignment="1">
      <alignment horizontal="center" vertical="center" wrapText="1"/>
      <protection/>
    </xf>
    <xf numFmtId="0" fontId="28" fillId="0" borderId="34" xfId="31" applyFont="1" applyBorder="1" applyAlignment="1">
      <alignment horizontal="center" vertical="center" wrapText="1"/>
      <protection/>
    </xf>
    <xf numFmtId="0" fontId="28" fillId="0" borderId="31" xfId="31" applyFont="1" applyBorder="1" applyAlignment="1">
      <alignment horizontal="center" vertical="center" wrapText="1"/>
      <protection/>
    </xf>
    <xf numFmtId="0" fontId="28" fillId="0" borderId="35" xfId="31" applyFont="1" applyBorder="1" applyAlignment="1">
      <alignment horizontal="center" vertical="center" wrapText="1"/>
      <protection/>
    </xf>
    <xf numFmtId="164" fontId="2" fillId="0" borderId="2" xfId="47" applyFont="1" applyFill="1" applyBorder="1" applyAlignment="1">
      <alignment vertical="center"/>
    </xf>
    <xf numFmtId="164" fontId="2" fillId="0" borderId="2" xfId="50" applyFont="1" applyBorder="1" applyAlignment="1">
      <alignment vertical="center"/>
    </xf>
    <xf numFmtId="10" fontId="0" fillId="0" borderId="2" xfId="47" applyNumberFormat="1" applyFont="1" applyFill="1" applyBorder="1" applyAlignment="1">
      <alignment vertical="center"/>
    </xf>
    <xf numFmtId="14" fontId="0" fillId="0" borderId="2" xfId="47" applyNumberFormat="1" applyFont="1" applyFill="1" applyBorder="1" applyAlignment="1">
      <alignment vertical="center"/>
    </xf>
    <xf numFmtId="0" fontId="28" fillId="0" borderId="2" xfId="31" applyFont="1" applyBorder="1" applyAlignment="1">
      <alignment horizontal="right" vertical="center" wrapText="1"/>
      <protection/>
    </xf>
    <xf numFmtId="164" fontId="0" fillId="0" borderId="2" xfId="47" applyFont="1" applyFill="1" applyBorder="1" applyAlignment="1">
      <alignment horizontal="left" vertical="center"/>
    </xf>
    <xf numFmtId="164" fontId="28" fillId="0" borderId="2" xfId="47" applyFont="1" applyFill="1" applyBorder="1" applyAlignment="1">
      <alignment horizontal="right" vertical="center"/>
    </xf>
    <xf numFmtId="44" fontId="2" fillId="0" borderId="2" xfId="1720" applyNumberFormat="1" applyFont="1" applyBorder="1">
      <alignment/>
      <protection/>
    </xf>
    <xf numFmtId="0" fontId="28" fillId="0" borderId="36" xfId="31" applyFont="1" applyBorder="1" applyAlignment="1">
      <alignment horizontal="center" vertical="center" wrapText="1"/>
      <protection/>
    </xf>
    <xf numFmtId="0" fontId="28" fillId="0" borderId="4" xfId="31" applyFont="1" applyBorder="1" applyAlignment="1">
      <alignment horizontal="center" vertical="center" wrapText="1"/>
      <protection/>
    </xf>
    <xf numFmtId="0" fontId="28" fillId="0" borderId="37" xfId="31" applyFont="1" applyBorder="1" applyAlignment="1">
      <alignment horizontal="center" vertical="center" wrapText="1"/>
      <protection/>
    </xf>
    <xf numFmtId="0" fontId="2" fillId="10" borderId="2" xfId="1720" applyFont="1" applyFill="1" applyBorder="1" applyAlignment="1">
      <alignment horizontal="left" vertical="top" wrapText="1"/>
      <protection/>
    </xf>
    <xf numFmtId="0" fontId="2" fillId="10" borderId="2" xfId="1720" applyFont="1" applyFill="1" applyBorder="1" applyAlignment="1">
      <alignment horizontal="left" vertical="top" wrapText="1"/>
      <protection/>
    </xf>
    <xf numFmtId="0" fontId="2" fillId="10" borderId="2" xfId="1720" applyFont="1" applyFill="1" applyBorder="1" applyAlignment="1">
      <alignment horizontal="right" vertical="top" wrapText="1"/>
      <protection/>
    </xf>
    <xf numFmtId="0" fontId="28" fillId="0" borderId="3" xfId="31" applyFont="1" applyBorder="1" applyAlignment="1">
      <alignment horizontal="right" vertical="center" wrapText="1"/>
      <protection/>
    </xf>
    <xf numFmtId="164" fontId="0" fillId="0" borderId="3" xfId="47" applyFont="1" applyFill="1" applyBorder="1" applyAlignment="1">
      <alignment horizontal="left" vertical="center"/>
    </xf>
    <xf numFmtId="164" fontId="28" fillId="0" borderId="3" xfId="47" applyFont="1" applyFill="1" applyBorder="1" applyAlignment="1">
      <alignment vertical="center"/>
    </xf>
    <xf numFmtId="10" fontId="40" fillId="0" borderId="3" xfId="47" applyNumberFormat="1" applyFont="1" applyFill="1" applyBorder="1" applyAlignment="1">
      <alignment vertical="center"/>
    </xf>
    <xf numFmtId="44" fontId="2" fillId="10" borderId="2" xfId="1716" applyFont="1" applyFill="1" applyBorder="1" applyAlignment="1">
      <alignment horizontal="right" vertical="top" wrapText="1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164" fontId="40" fillId="0" borderId="0" xfId="43" applyFont="1" applyAlignment="1">
      <alignment horizontal="center" vertical="center"/>
    </xf>
    <xf numFmtId="0" fontId="28" fillId="10" borderId="32" xfId="1720" applyFont="1" applyFill="1" applyBorder="1" applyAlignment="1">
      <alignment horizontal="left" vertical="top" wrapText="1"/>
      <protection/>
    </xf>
    <xf numFmtId="0" fontId="41" fillId="11" borderId="32" xfId="1720" applyFont="1" applyFill="1" applyBorder="1" applyAlignment="1">
      <alignment horizontal="left" vertical="top" wrapText="1"/>
      <protection/>
    </xf>
    <xf numFmtId="186" fontId="41" fillId="11" borderId="32" xfId="1720" applyNumberFormat="1" applyFont="1" applyFill="1" applyBorder="1" applyAlignment="1">
      <alignment horizontal="right" vertical="top" wrapText="1"/>
      <protection/>
    </xf>
    <xf numFmtId="0" fontId="0" fillId="12" borderId="32" xfId="1720" applyFont="1" applyFill="1" applyBorder="1" applyAlignment="1">
      <alignment horizontal="left" vertical="top" wrapText="1"/>
      <protection/>
    </xf>
    <xf numFmtId="0" fontId="0" fillId="12" borderId="32" xfId="1720" applyFont="1" applyFill="1" applyBorder="1" applyAlignment="1">
      <alignment horizontal="right" vertical="top" wrapText="1"/>
      <protection/>
    </xf>
    <xf numFmtId="0" fontId="0" fillId="12" borderId="32" xfId="1720" applyFont="1" applyFill="1" applyBorder="1" applyAlignment="1">
      <alignment horizontal="left" vertical="top" wrapText="1"/>
      <protection/>
    </xf>
    <xf numFmtId="0" fontId="0" fillId="12" borderId="32" xfId="1720" applyFont="1" applyFill="1" applyBorder="1" applyAlignment="1">
      <alignment horizontal="center" vertical="top" wrapText="1"/>
      <protection/>
    </xf>
    <xf numFmtId="186" fontId="0" fillId="12" borderId="32" xfId="1720" applyNumberFormat="1" applyFont="1" applyFill="1" applyBorder="1" applyAlignment="1">
      <alignment horizontal="right" vertical="top" wrapText="1"/>
      <protection/>
    </xf>
    <xf numFmtId="4" fontId="0" fillId="12" borderId="32" xfId="1720" applyNumberFormat="1" applyFont="1" applyFill="1" applyBorder="1" applyAlignment="1">
      <alignment horizontal="right" vertical="top" wrapText="1"/>
      <protection/>
    </xf>
    <xf numFmtId="0" fontId="0" fillId="13" borderId="32" xfId="1720" applyFont="1" applyFill="1" applyBorder="1" applyAlignment="1">
      <alignment horizontal="left" vertical="top" wrapText="1"/>
      <protection/>
    </xf>
    <xf numFmtId="0" fontId="0" fillId="13" borderId="32" xfId="1720" applyFont="1" applyFill="1" applyBorder="1" applyAlignment="1">
      <alignment horizontal="right" vertical="top" wrapText="1"/>
      <protection/>
    </xf>
    <xf numFmtId="0" fontId="0" fillId="13" borderId="32" xfId="1720" applyFont="1" applyFill="1" applyBorder="1" applyAlignment="1">
      <alignment horizontal="left" vertical="top" wrapText="1"/>
      <protection/>
    </xf>
    <xf numFmtId="0" fontId="0" fillId="13" borderId="32" xfId="1720" applyFont="1" applyFill="1" applyBorder="1" applyAlignment="1">
      <alignment horizontal="center" vertical="top" wrapText="1"/>
      <protection/>
    </xf>
    <xf numFmtId="186" fontId="0" fillId="13" borderId="32" xfId="1720" applyNumberFormat="1" applyFont="1" applyFill="1" applyBorder="1" applyAlignment="1">
      <alignment horizontal="right" vertical="top" wrapText="1"/>
      <protection/>
    </xf>
    <xf numFmtId="4" fontId="0" fillId="13" borderId="32" xfId="1720" applyNumberFormat="1" applyFont="1" applyFill="1" applyBorder="1" applyAlignment="1">
      <alignment horizontal="right" vertical="top" wrapText="1"/>
      <protection/>
    </xf>
    <xf numFmtId="0" fontId="0" fillId="10" borderId="0" xfId="1720" applyFont="1" applyFill="1" applyAlignment="1">
      <alignment horizontal="right" vertical="top" wrapText="1"/>
      <protection/>
    </xf>
    <xf numFmtId="4" fontId="0" fillId="10" borderId="0" xfId="1720" applyNumberFormat="1" applyFont="1" applyFill="1" applyAlignment="1">
      <alignment horizontal="right" vertical="top" wrapText="1"/>
      <protection/>
    </xf>
    <xf numFmtId="0" fontId="0" fillId="10" borderId="0" xfId="1720" applyFont="1" applyFill="1" applyAlignment="1">
      <alignment horizontal="right" vertical="top" wrapText="1"/>
      <protection/>
    </xf>
    <xf numFmtId="0" fontId="41" fillId="11" borderId="38" xfId="1720" applyFont="1" applyFill="1" applyBorder="1" applyAlignment="1">
      <alignment horizontal="left" vertical="top" wrapText="1"/>
      <protection/>
    </xf>
    <xf numFmtId="0" fontId="27" fillId="0" borderId="39" xfId="1720" applyFont="1" applyFill="1" applyBorder="1" applyAlignment="1">
      <alignment horizontal="right" vertical="top" wrapText="1"/>
      <protection/>
    </xf>
    <xf numFmtId="0" fontId="41" fillId="0" borderId="40" xfId="1720" applyFont="1" applyFill="1" applyBorder="1" applyAlignment="1">
      <alignment horizontal="right" vertical="top" wrapText="1"/>
      <protection/>
    </xf>
    <xf numFmtId="0" fontId="27" fillId="0" borderId="41" xfId="1720" applyFont="1" applyFill="1" applyBorder="1" applyAlignment="1">
      <alignment horizontal="right" vertical="top" wrapText="1"/>
      <protection/>
    </xf>
    <xf numFmtId="0" fontId="27" fillId="0" borderId="32" xfId="1720" applyFont="1" applyFill="1" applyBorder="1" applyAlignment="1">
      <alignment horizontal="right" vertical="top" wrapText="1"/>
      <protection/>
    </xf>
    <xf numFmtId="0" fontId="41" fillId="0" borderId="42" xfId="1720" applyFont="1" applyFill="1" applyBorder="1" applyAlignment="1">
      <alignment horizontal="right" vertical="top" wrapText="1"/>
      <protection/>
    </xf>
    <xf numFmtId="0" fontId="27" fillId="0" borderId="43" xfId="1720" applyFont="1" applyFill="1" applyBorder="1" applyAlignment="1">
      <alignment horizontal="right" vertical="top" wrapText="1"/>
      <protection/>
    </xf>
    <xf numFmtId="0" fontId="27" fillId="0" borderId="44" xfId="1720" applyFont="1" applyFill="1" applyBorder="1" applyAlignment="1">
      <alignment horizontal="right" vertical="top" wrapText="1"/>
      <protection/>
    </xf>
    <xf numFmtId="0" fontId="41" fillId="0" borderId="31" xfId="1720" applyFont="1" applyFill="1" applyBorder="1" applyAlignment="1">
      <alignment horizontal="right" vertical="top" wrapText="1"/>
      <protection/>
    </xf>
    <xf numFmtId="0" fontId="41" fillId="0" borderId="35" xfId="1720" applyFont="1" applyFill="1" applyBorder="1" applyAlignment="1">
      <alignment horizontal="right" vertical="top" wrapText="1"/>
      <protection/>
    </xf>
    <xf numFmtId="0" fontId="27" fillId="0" borderId="45" xfId="1720" applyFont="1" applyFill="1" applyBorder="1" applyAlignment="1">
      <alignment horizontal="right" vertical="top" wrapText="1"/>
      <protection/>
    </xf>
    <xf numFmtId="0" fontId="27" fillId="0" borderId="46" xfId="1720" applyFont="1" applyFill="1" applyBorder="1" applyAlignment="1">
      <alignment horizontal="right" vertical="top" wrapText="1"/>
      <protection/>
    </xf>
    <xf numFmtId="0" fontId="27" fillId="0" borderId="2" xfId="1720" applyFont="1" applyFill="1" applyBorder="1" applyAlignment="1">
      <alignment horizontal="left" vertical="top" wrapText="1"/>
      <protection/>
    </xf>
    <xf numFmtId="0" fontId="27" fillId="0" borderId="2" xfId="1720" applyFont="1" applyFill="1" applyBorder="1" applyAlignment="1">
      <alignment horizontal="right" vertical="top" wrapText="1"/>
      <protection/>
    </xf>
    <xf numFmtId="49" fontId="28" fillId="5" borderId="47" xfId="31" applyNumberFormat="1" applyFont="1" applyFill="1" applyBorder="1" applyAlignment="1">
      <alignment horizontal="center" vertical="center"/>
      <protection/>
    </xf>
    <xf numFmtId="49" fontId="28" fillId="5" borderId="28" xfId="31" applyNumberFormat="1" applyFont="1" applyFill="1" applyBorder="1" applyAlignment="1">
      <alignment horizontal="center" vertical="center"/>
      <protection/>
    </xf>
    <xf numFmtId="49" fontId="28" fillId="5" borderId="28" xfId="31" applyNumberFormat="1" applyFont="1" applyFill="1" applyBorder="1" applyAlignment="1">
      <alignment horizontal="center" vertical="center" wrapText="1"/>
      <protection/>
    </xf>
    <xf numFmtId="4" fontId="28" fillId="5" borderId="28" xfId="31" applyNumberFormat="1" applyFont="1" applyFill="1" applyBorder="1" applyAlignment="1">
      <alignment horizontal="center" vertical="center" wrapText="1"/>
      <protection/>
    </xf>
    <xf numFmtId="4" fontId="28" fillId="5" borderId="48" xfId="31" applyNumberFormat="1" applyFont="1" applyFill="1" applyBorder="1" applyAlignment="1">
      <alignment horizontal="center" vertical="center" wrapText="1"/>
      <protection/>
    </xf>
    <xf numFmtId="0" fontId="0" fillId="5" borderId="2" xfId="1720" applyFont="1" applyFill="1" applyBorder="1" applyAlignment="1">
      <alignment horizontal="center" vertical="top" wrapText="1"/>
      <protection/>
    </xf>
    <xf numFmtId="44" fontId="2" fillId="5" borderId="2" xfId="1720" applyNumberFormat="1" applyFont="1" applyFill="1" applyBorder="1" applyAlignment="1">
      <alignment horizontal="center" vertical="top" wrapText="1"/>
      <protection/>
    </xf>
    <xf numFmtId="0" fontId="28" fillId="5" borderId="2" xfId="1720" applyFont="1" applyFill="1" applyBorder="1" applyAlignment="1">
      <alignment horizontal="center"/>
      <protection/>
    </xf>
    <xf numFmtId="0" fontId="33" fillId="5" borderId="49" xfId="1718" applyFont="1" applyFill="1" applyBorder="1" applyAlignment="1">
      <alignment horizontal="center"/>
      <protection/>
    </xf>
    <xf numFmtId="0" fontId="33" fillId="5" borderId="50" xfId="1718" applyFont="1" applyFill="1" applyBorder="1" applyAlignment="1">
      <alignment horizontal="center"/>
      <protection/>
    </xf>
    <xf numFmtId="0" fontId="33" fillId="5" borderId="51" xfId="1718" applyFont="1" applyFill="1" applyBorder="1" applyAlignment="1">
      <alignment horizontal="center"/>
      <protection/>
    </xf>
    <xf numFmtId="0" fontId="33" fillId="5" borderId="52" xfId="1718" applyFont="1" applyFill="1" applyBorder="1" applyAlignment="1">
      <alignment horizontal="center"/>
      <protection/>
    </xf>
    <xf numFmtId="0" fontId="42" fillId="5" borderId="2" xfId="1720" applyFont="1" applyFill="1" applyBorder="1" applyAlignment="1">
      <alignment horizontal="center" vertical="center" wrapText="1"/>
      <protection/>
    </xf>
    <xf numFmtId="0" fontId="2" fillId="0" borderId="36" xfId="31" applyFont="1" applyBorder="1" applyAlignment="1">
      <alignment horizontal="center" vertical="center" wrapText="1"/>
      <protection/>
    </xf>
    <xf numFmtId="0" fontId="2" fillId="0" borderId="4" xfId="31" applyFont="1" applyBorder="1" applyAlignment="1">
      <alignment horizontal="center" vertical="center" wrapText="1"/>
      <protection/>
    </xf>
    <xf numFmtId="0" fontId="2" fillId="0" borderId="37" xfId="31" applyFont="1" applyBorder="1" applyAlignment="1">
      <alignment horizontal="center" vertical="center" wrapText="1"/>
      <protection/>
    </xf>
    <xf numFmtId="0" fontId="2" fillId="0" borderId="2" xfId="31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13" xfId="31" applyFont="1" applyBorder="1" applyAlignment="1">
      <alignment horizontal="center" vertical="center" wrapText="1"/>
      <protection/>
    </xf>
    <xf numFmtId="0" fontId="2" fillId="0" borderId="0" xfId="31" applyFont="1" applyBorder="1" applyAlignment="1">
      <alignment horizontal="center" vertical="center" wrapText="1"/>
      <protection/>
    </xf>
    <xf numFmtId="0" fontId="2" fillId="0" borderId="33" xfId="31" applyFont="1" applyBorder="1" applyAlignment="1">
      <alignment horizontal="center" vertical="center" wrapText="1"/>
      <protection/>
    </xf>
    <xf numFmtId="0" fontId="2" fillId="0" borderId="2" xfId="3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4" xfId="31" applyFont="1" applyBorder="1" applyAlignment="1">
      <alignment horizontal="center" vertical="center" wrapText="1"/>
      <protection/>
    </xf>
    <xf numFmtId="0" fontId="2" fillId="0" borderId="31" xfId="31" applyFont="1" applyBorder="1" applyAlignment="1">
      <alignment horizontal="center" vertical="center" wrapText="1"/>
      <protection/>
    </xf>
    <xf numFmtId="0" fontId="2" fillId="0" borderId="35" xfId="31" applyFont="1" applyBorder="1" applyAlignment="1">
      <alignment horizontal="center" vertical="center" wrapText="1"/>
      <protection/>
    </xf>
    <xf numFmtId="164" fontId="2" fillId="0" borderId="2" xfId="47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53" xfId="326" applyFont="1" applyBorder="1" applyAlignment="1">
      <alignment horizontal="center"/>
      <protection/>
    </xf>
    <xf numFmtId="0" fontId="2" fillId="0" borderId="54" xfId="326" applyFont="1" applyBorder="1" applyAlignment="1">
      <alignment horizontal="center"/>
      <protection/>
    </xf>
    <xf numFmtId="0" fontId="2" fillId="0" borderId="12" xfId="326" applyFont="1" applyBorder="1" applyAlignment="1">
      <alignment horizontal="center"/>
      <protection/>
    </xf>
    <xf numFmtId="0" fontId="2" fillId="0" borderId="55" xfId="326" applyFont="1" applyBorder="1" applyAlignment="1">
      <alignment horizontal="center"/>
      <protection/>
    </xf>
    <xf numFmtId="49" fontId="2" fillId="14" borderId="56" xfId="326" applyNumberFormat="1" applyFont="1" applyFill="1" applyBorder="1" applyAlignment="1">
      <alignment horizontal="center" vertical="center"/>
      <protection/>
    </xf>
    <xf numFmtId="49" fontId="2" fillId="14" borderId="57" xfId="326" applyNumberFormat="1" applyFont="1" applyFill="1" applyBorder="1" applyAlignment="1">
      <alignment horizontal="center" vertical="center"/>
      <protection/>
    </xf>
    <xf numFmtId="49" fontId="2" fillId="14" borderId="57" xfId="326" applyNumberFormat="1" applyFont="1" applyFill="1" applyBorder="1" applyAlignment="1">
      <alignment horizontal="center" vertical="center" wrapText="1"/>
      <protection/>
    </xf>
    <xf numFmtId="164" fontId="2" fillId="14" borderId="57" xfId="670" applyFont="1" applyFill="1" applyBorder="1" applyAlignment="1">
      <alignment horizontal="center" vertical="center"/>
    </xf>
    <xf numFmtId="164" fontId="2" fillId="14" borderId="57" xfId="43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center" vertical="center"/>
    </xf>
    <xf numFmtId="0" fontId="2" fillId="14" borderId="58" xfId="0" applyFont="1" applyFill="1" applyBorder="1" applyAlignment="1">
      <alignment horizontal="center" vertical="center"/>
    </xf>
    <xf numFmtId="0" fontId="2" fillId="5" borderId="3" xfId="326" applyFont="1" applyFill="1" applyBorder="1" applyAlignment="1">
      <alignment horizontal="center" vertical="center"/>
      <protection/>
    </xf>
    <xf numFmtId="0" fontId="2" fillId="5" borderId="3" xfId="326" applyFont="1" applyFill="1" applyBorder="1" applyAlignment="1">
      <alignment horizontal="center"/>
      <protection/>
    </xf>
    <xf numFmtId="0" fontId="2" fillId="5" borderId="3" xfId="326" applyFont="1" applyFill="1" applyBorder="1" applyAlignment="1">
      <alignment vertical="center"/>
      <protection/>
    </xf>
    <xf numFmtId="164" fontId="2" fillId="5" borderId="3" xfId="670" applyFont="1" applyFill="1" applyBorder="1" applyAlignment="1">
      <alignment horizontal="center" vertical="center"/>
    </xf>
    <xf numFmtId="0" fontId="2" fillId="6" borderId="2" xfId="326" applyFont="1" applyFill="1" applyBorder="1" applyAlignment="1">
      <alignment horizontal="center" vertical="center"/>
      <protection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4" fontId="2" fillId="6" borderId="2" xfId="670" applyNumberFormat="1" applyFont="1" applyFill="1" applyBorder="1" applyAlignment="1">
      <alignment horizontal="center" vertical="center"/>
    </xf>
    <xf numFmtId="0" fontId="0" fillId="6" borderId="2" xfId="326" applyFont="1" applyFill="1" applyBorder="1" applyAlignment="1">
      <alignment horizontal="center" vertical="center"/>
      <protection/>
    </xf>
    <xf numFmtId="0" fontId="2" fillId="0" borderId="2" xfId="885" applyFont="1" applyBorder="1" applyAlignment="1">
      <alignment horizontal="center" vertical="center"/>
      <protection/>
    </xf>
    <xf numFmtId="0" fontId="0" fillId="0" borderId="2" xfId="885" applyFont="1" applyBorder="1" applyAlignment="1">
      <alignment horizontal="center" vertical="center"/>
      <protection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2" xfId="670" applyNumberFormat="1" applyFont="1" applyFill="1" applyBorder="1" applyAlignment="1">
      <alignment horizontal="center" vertical="center"/>
    </xf>
    <xf numFmtId="0" fontId="0" fillId="0" borderId="2" xfId="326" applyFont="1" applyBorder="1" applyAlignment="1">
      <alignment horizontal="center" vertical="center"/>
      <protection/>
    </xf>
    <xf numFmtId="0" fontId="2" fillId="5" borderId="2" xfId="31" applyFont="1" applyFill="1" applyBorder="1" applyAlignment="1">
      <alignment horizontal="center" vertical="center"/>
      <protection/>
    </xf>
    <xf numFmtId="0" fontId="2" fillId="5" borderId="2" xfId="31" applyFont="1" applyFill="1" applyBorder="1" applyAlignment="1">
      <alignment horizontal="center"/>
      <protection/>
    </xf>
    <xf numFmtId="0" fontId="2" fillId="5" borderId="2" xfId="31" applyFont="1" applyFill="1" applyBorder="1" applyAlignment="1">
      <alignment vertical="center"/>
      <protection/>
    </xf>
    <xf numFmtId="4" fontId="2" fillId="5" borderId="2" xfId="50" applyNumberFormat="1" applyFont="1" applyFill="1" applyBorder="1" applyAlignment="1">
      <alignment horizontal="center" vertical="center"/>
    </xf>
    <xf numFmtId="164" fontId="2" fillId="5" borderId="2" xfId="43" applyFont="1" applyFill="1" applyBorder="1" applyAlignment="1">
      <alignment horizontal="center" vertical="center"/>
    </xf>
    <xf numFmtId="179" fontId="2" fillId="5" borderId="2" xfId="50" applyNumberFormat="1" applyFont="1" applyFill="1" applyBorder="1" applyAlignment="1">
      <alignment horizontal="center" vertical="center"/>
    </xf>
    <xf numFmtId="4" fontId="0" fillId="5" borderId="2" xfId="67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326" applyFont="1" applyBorder="1" applyAlignment="1">
      <alignment horizontal="left" vertical="center"/>
      <protection/>
    </xf>
    <xf numFmtId="0" fontId="0" fillId="0" borderId="6" xfId="326" applyFont="1" applyBorder="1" applyAlignment="1">
      <alignment horizontal="left" vertical="center"/>
      <protection/>
    </xf>
    <xf numFmtId="0" fontId="2" fillId="0" borderId="2" xfId="330" applyFont="1" applyBorder="1" applyAlignment="1">
      <alignment horizontal="center" vertical="center"/>
      <protection/>
    </xf>
    <xf numFmtId="0" fontId="2" fillId="0" borderId="2" xfId="326" applyFont="1" applyBorder="1" applyAlignment="1">
      <alignment horizontal="left" vertical="center" wrapText="1"/>
      <protection/>
    </xf>
    <xf numFmtId="0" fontId="2" fillId="0" borderId="2" xfId="326" applyFont="1" applyBorder="1" applyAlignment="1">
      <alignment horizontal="center" vertical="center" wrapText="1"/>
      <protection/>
    </xf>
    <xf numFmtId="164" fontId="2" fillId="0" borderId="2" xfId="43" applyFont="1" applyFill="1" applyBorder="1" applyAlignment="1">
      <alignment horizontal="center" vertical="center"/>
    </xf>
    <xf numFmtId="0" fontId="0" fillId="0" borderId="2" xfId="330" applyFont="1" applyBorder="1" applyAlignment="1">
      <alignment horizontal="center" vertical="center"/>
      <protection/>
    </xf>
    <xf numFmtId="0" fontId="0" fillId="0" borderId="2" xfId="326" applyFont="1" applyBorder="1" applyAlignment="1">
      <alignment horizontal="left" vertical="center" wrapText="1"/>
      <protection/>
    </xf>
    <xf numFmtId="0" fontId="0" fillId="0" borderId="2" xfId="326" applyFont="1" applyBorder="1" applyAlignment="1">
      <alignment horizontal="center" vertical="center" wrapText="1"/>
      <protection/>
    </xf>
    <xf numFmtId="0" fontId="2" fillId="6" borderId="2" xfId="31" applyFont="1" applyFill="1" applyBorder="1" applyAlignment="1">
      <alignment vertical="center"/>
      <protection/>
    </xf>
    <xf numFmtId="0" fontId="2" fillId="6" borderId="2" xfId="330" applyFont="1" applyFill="1" applyBorder="1" applyAlignment="1">
      <alignment horizontal="center" vertical="center"/>
      <protection/>
    </xf>
    <xf numFmtId="0" fontId="2" fillId="6" borderId="2" xfId="326" applyFont="1" applyFill="1" applyBorder="1" applyAlignment="1">
      <alignment horizontal="left" vertical="center" wrapText="1"/>
      <protection/>
    </xf>
    <xf numFmtId="0" fontId="2" fillId="6" borderId="2" xfId="326" applyFont="1" applyFill="1" applyBorder="1" applyAlignment="1">
      <alignment horizontal="center" vertical="center" wrapText="1"/>
      <protection/>
    </xf>
    <xf numFmtId="0" fontId="43" fillId="0" borderId="2" xfId="0" applyFont="1" applyBorder="1" applyAlignment="1">
      <alignment horizontal="center" vertical="center"/>
    </xf>
    <xf numFmtId="0" fontId="43" fillId="0" borderId="2" xfId="330" applyFont="1" applyBorder="1" applyAlignment="1">
      <alignment horizontal="center" vertical="center"/>
      <protection/>
    </xf>
    <xf numFmtId="0" fontId="43" fillId="0" borderId="2" xfId="31" applyFont="1" applyBorder="1" applyAlignment="1">
      <alignment horizontal="center" vertical="center"/>
      <protection/>
    </xf>
    <xf numFmtId="0" fontId="43" fillId="6" borderId="2" xfId="31" applyFont="1" applyFill="1" applyBorder="1" applyAlignment="1">
      <alignment horizontal="left" vertical="center" wrapText="1"/>
      <protection/>
    </xf>
    <xf numFmtId="0" fontId="43" fillId="0" borderId="2" xfId="31" applyFont="1" applyBorder="1" applyAlignment="1">
      <alignment horizontal="center" vertical="center" wrapText="1"/>
      <protection/>
    </xf>
    <xf numFmtId="4" fontId="43" fillId="0" borderId="2" xfId="50" applyNumberFormat="1" applyFont="1" applyFill="1" applyBorder="1" applyAlignment="1">
      <alignment horizontal="right" vertical="center"/>
    </xf>
    <xf numFmtId="0" fontId="0" fillId="0" borderId="6" xfId="326" applyFont="1" applyBorder="1" applyAlignment="1">
      <alignment horizontal="center" vertical="center"/>
      <protection/>
    </xf>
    <xf numFmtId="0" fontId="0" fillId="0" borderId="6" xfId="326" applyFont="1" applyBorder="1" applyAlignment="1">
      <alignment horizontal="left" vertical="center" wrapText="1"/>
      <protection/>
    </xf>
    <xf numFmtId="0" fontId="0" fillId="5" borderId="2" xfId="326" applyFont="1" applyFill="1" applyBorder="1" applyAlignment="1">
      <alignment horizontal="center" vertical="center" wrapText="1"/>
      <protection/>
    </xf>
    <xf numFmtId="0" fontId="0" fillId="5" borderId="2" xfId="31" applyFont="1" applyFill="1" applyBorder="1" applyAlignment="1">
      <alignment horizontal="center" vertical="center"/>
      <protection/>
    </xf>
    <xf numFmtId="0" fontId="0" fillId="5" borderId="2" xfId="31" applyFont="1" applyFill="1" applyBorder="1" applyAlignment="1">
      <alignment horizontal="center" vertical="center" wrapText="1"/>
      <protection/>
    </xf>
    <xf numFmtId="4" fontId="0" fillId="5" borderId="2" xfId="50" applyNumberFormat="1" applyFont="1" applyFill="1" applyBorder="1" applyAlignment="1">
      <alignment horizontal="center" vertical="center"/>
    </xf>
    <xf numFmtId="164" fontId="0" fillId="5" borderId="2" xfId="43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" fillId="6" borderId="2" xfId="31" applyFont="1" applyFill="1" applyBorder="1" applyAlignment="1">
      <alignment vertical="center" wrapText="1"/>
      <protection/>
    </xf>
    <xf numFmtId="0" fontId="0" fillId="0" borderId="2" xfId="31" applyFont="1" applyBorder="1" applyAlignment="1">
      <alignment horizontal="center" vertical="center" wrapText="1"/>
      <protection/>
    </xf>
    <xf numFmtId="0" fontId="0" fillId="0" borderId="2" xfId="31" applyFont="1" applyBorder="1" applyAlignment="1">
      <alignment horizontal="center" vertical="center"/>
      <protection/>
    </xf>
    <xf numFmtId="0" fontId="0" fillId="6" borderId="2" xfId="31" applyFont="1" applyFill="1" applyBorder="1" applyAlignment="1">
      <alignment vertical="center" wrapText="1"/>
      <protection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31" applyFont="1" applyFill="1" applyBorder="1" applyAlignment="1">
      <alignment horizontal="left" vertical="center" wrapText="1"/>
      <protection/>
    </xf>
    <xf numFmtId="0" fontId="0" fillId="6" borderId="2" xfId="326" applyFont="1" applyFill="1" applyBorder="1" applyAlignment="1">
      <alignment horizontal="center" vertical="center" wrapText="1"/>
      <protection/>
    </xf>
    <xf numFmtId="0" fontId="0" fillId="6" borderId="2" xfId="0" applyFont="1" applyFill="1" applyBorder="1" applyAlignment="1">
      <alignment horizontal="center" vertical="center" wrapText="1"/>
    </xf>
    <xf numFmtId="0" fontId="2" fillId="5" borderId="2" xfId="326" applyFont="1" applyFill="1" applyBorder="1" applyAlignment="1">
      <alignment horizontal="center" vertical="center"/>
      <protection/>
    </xf>
    <xf numFmtId="0" fontId="2" fillId="5" borderId="2" xfId="326" applyFont="1" applyFill="1" applyBorder="1" applyAlignment="1">
      <alignment horizontal="center"/>
      <protection/>
    </xf>
    <xf numFmtId="0" fontId="2" fillId="5" borderId="2" xfId="326" applyFont="1" applyFill="1" applyBorder="1" applyAlignment="1">
      <alignment vertical="center"/>
      <protection/>
    </xf>
    <xf numFmtId="4" fontId="2" fillId="5" borderId="2" xfId="324" applyNumberFormat="1" applyFont="1" applyFill="1" applyBorder="1" applyAlignment="1">
      <alignment horizontal="center" vertical="center"/>
    </xf>
    <xf numFmtId="4" fontId="2" fillId="6" borderId="2" xfId="324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7" fillId="5" borderId="2" xfId="1720" applyFont="1" applyFill="1" applyBorder="1" applyAlignment="1">
      <alignment horizontal="left" vertical="top" wrapText="1"/>
      <protection/>
    </xf>
    <xf numFmtId="0" fontId="27" fillId="5" borderId="2" xfId="1720" applyFont="1" applyFill="1" applyBorder="1" applyAlignment="1">
      <alignment horizontal="right" vertical="top" wrapText="1"/>
      <protection/>
    </xf>
    <xf numFmtId="44" fontId="27" fillId="5" borderId="2" xfId="1716" applyFont="1" applyFill="1" applyBorder="1" applyAlignment="1">
      <alignment horizontal="right" vertical="top" wrapText="1"/>
    </xf>
    <xf numFmtId="185" fontId="27" fillId="5" borderId="2" xfId="1720" applyNumberFormat="1" applyFont="1" applyFill="1" applyBorder="1" applyAlignment="1">
      <alignment horizontal="right" vertical="top" wrapText="1"/>
      <protection/>
    </xf>
    <xf numFmtId="0" fontId="28" fillId="5" borderId="2" xfId="31" applyFont="1" applyFill="1" applyBorder="1" applyAlignment="1">
      <alignment horizontal="left" vertical="center" wrapText="1"/>
      <protection/>
    </xf>
    <xf numFmtId="0" fontId="28" fillId="5" borderId="2" xfId="1720" applyFont="1" applyFill="1" applyBorder="1" applyAlignment="1">
      <alignment horizontal="left" vertical="top" wrapText="1"/>
      <protection/>
    </xf>
    <xf numFmtId="0" fontId="28" fillId="5" borderId="2" xfId="1720" applyFont="1" applyFill="1" applyBorder="1" applyAlignment="1">
      <alignment horizontal="right" vertical="top" wrapText="1"/>
      <protection/>
    </xf>
    <xf numFmtId="0" fontId="28" fillId="5" borderId="2" xfId="1720" applyFont="1" applyFill="1" applyBorder="1" applyAlignment="1">
      <alignment horizontal="center" wrapText="1"/>
      <protection/>
    </xf>
  </cellXfs>
  <cellStyles count="17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 Built-in Normal 2" xfId="26"/>
    <cellStyle name="Excel_BuiltIn_Comma" xfId="27"/>
    <cellStyle name="Heading" xfId="28"/>
    <cellStyle name="Heading1" xfId="29"/>
    <cellStyle name="Normal 12" xfId="30"/>
    <cellStyle name="Normal 2" xfId="31"/>
    <cellStyle name="Normal 3" xfId="32"/>
    <cellStyle name="Normal 6" xfId="33"/>
    <cellStyle name="Normal 7" xfId="34"/>
    <cellStyle name="Porcentagem 2" xfId="35"/>
    <cellStyle name="Porcentagem 3" xfId="36"/>
    <cellStyle name="Porcentagem 4" xfId="37"/>
    <cellStyle name="Porcentagem 4 2" xfId="38"/>
    <cellStyle name="Result" xfId="39"/>
    <cellStyle name="Result2" xfId="40"/>
    <cellStyle name="Separador de milhares 2" xfId="41"/>
    <cellStyle name="Separador de milhares 4" xfId="42"/>
    <cellStyle name="Vírgula" xfId="43"/>
    <cellStyle name="Vírgula 2" xfId="44"/>
    <cellStyle name="Vírgula 3" xfId="45"/>
    <cellStyle name="Vírgula 3 2" xfId="46"/>
    <cellStyle name="Vírgula 4" xfId="47"/>
    <cellStyle name="Vírgula 5" xfId="48"/>
    <cellStyle name="Vírgula 5 2" xfId="49"/>
    <cellStyle name="Vírgula 6" xfId="50"/>
    <cellStyle name="Normal 10 2" xfId="51"/>
    <cellStyle name="Normal 13 4 2" xfId="52"/>
    <cellStyle name="Vírgula 7 4 2" xfId="53"/>
    <cellStyle name="_x000d__x000a_JournalTemplate=C:\COMFO\CTALK\JOURSTD.TPL_x000d__x000a_LbStateAddress=3 3 0 251 1 89 2 311_x000d__x000a_LbStateJou" xfId="54"/>
    <cellStyle name="Comma_Arauco Piping list" xfId="55"/>
    <cellStyle name="Comma0" xfId="56"/>
    <cellStyle name="CORES" xfId="57"/>
    <cellStyle name="Currency [0]_Arauco Piping list" xfId="58"/>
    <cellStyle name="Currency_Arauco Piping list" xfId="59"/>
    <cellStyle name="Currency0" xfId="60"/>
    <cellStyle name="Data" xfId="61"/>
    <cellStyle name="Date" xfId="62"/>
    <cellStyle name="Excel Built-in Normal 3" xfId="63"/>
    <cellStyle name="Fixed" xfId="64"/>
    <cellStyle name="Fixo" xfId="65"/>
    <cellStyle name="Followed Hyperlink" xfId="66"/>
    <cellStyle name="Grey" xfId="67"/>
    <cellStyle name="Heading 1" xfId="68"/>
    <cellStyle name="Heading 2" xfId="69"/>
    <cellStyle name="Hiperlink 2" xfId="70"/>
    <cellStyle name="Indefinido" xfId="71"/>
    <cellStyle name="Input [yellow]" xfId="72"/>
    <cellStyle name="material" xfId="73"/>
    <cellStyle name="MINIPG" xfId="74"/>
    <cellStyle name="Moeda 2" xfId="75"/>
    <cellStyle name="Normal - Style1" xfId="76"/>
    <cellStyle name="Normal 10" xfId="77"/>
    <cellStyle name="Normal 11" xfId="78"/>
    <cellStyle name="Normal 13" xfId="79"/>
    <cellStyle name="Normal 13 2" xfId="80"/>
    <cellStyle name="Normal 13 3" xfId="81"/>
    <cellStyle name="Normal 13 4" xfId="82"/>
    <cellStyle name="Normal 13 5" xfId="83"/>
    <cellStyle name="Normal 14" xfId="84"/>
    <cellStyle name="Normal 14 2" xfId="85"/>
    <cellStyle name="Normal 14 3" xfId="86"/>
    <cellStyle name="Normal 15" xfId="87"/>
    <cellStyle name="Normal 15 2" xfId="88"/>
    <cellStyle name="Normal 16" xfId="89"/>
    <cellStyle name="Normal 16 2" xfId="90"/>
    <cellStyle name="Normal 16 3" xfId="91"/>
    <cellStyle name="Normal 17" xfId="92"/>
    <cellStyle name="Normal 18" xfId="93"/>
    <cellStyle name="Normal 19" xfId="94"/>
    <cellStyle name="Normal 2 2" xfId="95"/>
    <cellStyle name="Normal 2 2 2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 2" xfId="107"/>
    <cellStyle name="Normal 3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7 2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 2" xfId="133"/>
    <cellStyle name="Normal 5 2 2" xfId="134"/>
    <cellStyle name="Normal 5 2 3" xfId="135"/>
    <cellStyle name="Normal 5 3" xfId="136"/>
    <cellStyle name="Normal 5 4" xfId="137"/>
    <cellStyle name="Normal 50" xfId="138"/>
    <cellStyle name="Normal 51" xfId="139"/>
    <cellStyle name="Normal 52" xfId="140"/>
    <cellStyle name="Normal 53" xfId="141"/>
    <cellStyle name="Normal 54" xfId="142"/>
    <cellStyle name="Normal 55" xfId="143"/>
    <cellStyle name="Normal 56" xfId="144"/>
    <cellStyle name="Normal 57" xfId="145"/>
    <cellStyle name="Normal 58" xfId="146"/>
    <cellStyle name="Normal 59" xfId="147"/>
    <cellStyle name="Normal 6 2" xfId="148"/>
    <cellStyle name="Normal 6 2 2" xfId="149"/>
    <cellStyle name="Normal 6 2 2 2" xfId="150"/>
    <cellStyle name="Normal 6 2 2 3" xfId="151"/>
    <cellStyle name="Normal 6 2 3" xfId="152"/>
    <cellStyle name="Normal 6 2 4" xfId="153"/>
    <cellStyle name="Normal 6 3" xfId="154"/>
    <cellStyle name="Normal 6 3 2" xfId="155"/>
    <cellStyle name="Normal 6 3 3" xfId="156"/>
    <cellStyle name="Normal 6 4" xfId="157"/>
    <cellStyle name="Normal 6 5" xfId="158"/>
    <cellStyle name="Normal 60" xfId="159"/>
    <cellStyle name="Normal 61" xfId="160"/>
    <cellStyle name="Normal 62" xfId="161"/>
    <cellStyle name="Normal 63" xfId="162"/>
    <cellStyle name="Normal 64" xfId="163"/>
    <cellStyle name="Normal 65" xfId="164"/>
    <cellStyle name="Normal 7 2" xfId="165"/>
    <cellStyle name="Normal 8" xfId="166"/>
    <cellStyle name="Normal 8 2" xfId="167"/>
    <cellStyle name="Normal 9" xfId="168"/>
    <cellStyle name="Normal1" xfId="169"/>
    <cellStyle name="Normal2" xfId="170"/>
    <cellStyle name="Normal3" xfId="171"/>
    <cellStyle name="Percent [2]" xfId="172"/>
    <cellStyle name="Percent_Sheet1" xfId="173"/>
    <cellStyle name="Percentual" xfId="174"/>
    <cellStyle name="Ponto" xfId="175"/>
    <cellStyle name="Porcentagem 3 2" xfId="176"/>
    <cellStyle name="Porcentagem 4 2 2" xfId="177"/>
    <cellStyle name="Porcentagem 5" xfId="178"/>
    <cellStyle name="Porcentagem 6" xfId="179"/>
    <cellStyle name="Porcentagem 6 2" xfId="180"/>
    <cellStyle name="Porcentagem 7" xfId="181"/>
    <cellStyle name="Sep. milhar [0]" xfId="182"/>
    <cellStyle name="Separador de m" xfId="183"/>
    <cellStyle name="Separador de milhares 2 2" xfId="184"/>
    <cellStyle name="Separador de milhares 3" xfId="185"/>
    <cellStyle name="Sepavador de milhares [0]_Pasta2" xfId="186"/>
    <cellStyle name="Standard_RP100_01 (metr.)" xfId="187"/>
    <cellStyle name="Titulo1" xfId="188"/>
    <cellStyle name="Titulo2" xfId="189"/>
    <cellStyle name="Vírgula 10" xfId="190"/>
    <cellStyle name="Vírgula 10 2" xfId="191"/>
    <cellStyle name="Vírgula 11" xfId="192"/>
    <cellStyle name="Vírgula 12" xfId="193"/>
    <cellStyle name="Vírgula 13" xfId="194"/>
    <cellStyle name="Vírgula 2 2" xfId="195"/>
    <cellStyle name="Vírgula 5 2 2" xfId="196"/>
    <cellStyle name="Vírgula 6 2" xfId="197"/>
    <cellStyle name="Vírgula 6 3" xfId="198"/>
    <cellStyle name="Vírgula 7" xfId="199"/>
    <cellStyle name="Vírgula 7 2" xfId="200"/>
    <cellStyle name="Vírgula 7 3" xfId="201"/>
    <cellStyle name="Vírgula 7 4" xfId="202"/>
    <cellStyle name="Vírgula 7 5" xfId="203"/>
    <cellStyle name="Vírgula 8" xfId="204"/>
    <cellStyle name="Vírgula 8 2" xfId="205"/>
    <cellStyle name="Vírgula 8 3" xfId="206"/>
    <cellStyle name="Vírgula 9" xfId="207"/>
    <cellStyle name="Normal 11 2" xfId="208"/>
    <cellStyle name="Porcentagem 2 2" xfId="209"/>
    <cellStyle name="material 2" xfId="210"/>
    <cellStyle name="Normal 12 2" xfId="211"/>
    <cellStyle name="Normal 13 2 2" xfId="212"/>
    <cellStyle name="Normal 13 3 2" xfId="213"/>
    <cellStyle name="Normal 14 2 2" xfId="214"/>
    <cellStyle name="Normal 14 3 2" xfId="215"/>
    <cellStyle name="Normal 14 4" xfId="216"/>
    <cellStyle name="Normal 16 2 2" xfId="217"/>
    <cellStyle name="Normal 16 3 2" xfId="218"/>
    <cellStyle name="Normal 16 4" xfId="219"/>
    <cellStyle name="Normal 17 2" xfId="220"/>
    <cellStyle name="Normal 18 2" xfId="221"/>
    <cellStyle name="Normal 19 2" xfId="222"/>
    <cellStyle name="Normal 20 2" xfId="223"/>
    <cellStyle name="Normal 21 2" xfId="224"/>
    <cellStyle name="Normal 22 2" xfId="225"/>
    <cellStyle name="Normal 23 2" xfId="226"/>
    <cellStyle name="Normal 24 2" xfId="227"/>
    <cellStyle name="Normal 25 2" xfId="228"/>
    <cellStyle name="Normal 26 2" xfId="229"/>
    <cellStyle name="Normal 27 2" xfId="230"/>
    <cellStyle name="Normal 28 2" xfId="231"/>
    <cellStyle name="Normal 29 2" xfId="232"/>
    <cellStyle name="Normal 3 2 2" xfId="233"/>
    <cellStyle name="Normal 3 4" xfId="234"/>
    <cellStyle name="Normal 30 2" xfId="235"/>
    <cellStyle name="Normal 31 2" xfId="236"/>
    <cellStyle name="Normal 32 2" xfId="237"/>
    <cellStyle name="Normal 33 2" xfId="238"/>
    <cellStyle name="Normal 34 2" xfId="239"/>
    <cellStyle name="Normal 35 2" xfId="240"/>
    <cellStyle name="Normal 36 2" xfId="241"/>
    <cellStyle name="Normal 37 2 2" xfId="242"/>
    <cellStyle name="Normal 37 3" xfId="243"/>
    <cellStyle name="Normal 38 2" xfId="244"/>
    <cellStyle name="Normal 39 2" xfId="245"/>
    <cellStyle name="Normal 4 3" xfId="246"/>
    <cellStyle name="Normal 40 2" xfId="247"/>
    <cellStyle name="Normal 41 2" xfId="248"/>
    <cellStyle name="Normal 42 2" xfId="249"/>
    <cellStyle name="Normal 43 2" xfId="250"/>
    <cellStyle name="Normal 44 2" xfId="251"/>
    <cellStyle name="Normal 45 2" xfId="252"/>
    <cellStyle name="Normal 46 2" xfId="253"/>
    <cellStyle name="Normal 47 2" xfId="254"/>
    <cellStyle name="Normal 48 2" xfId="255"/>
    <cellStyle name="Normal 49 2" xfId="256"/>
    <cellStyle name="Normal 5 2 2 2" xfId="257"/>
    <cellStyle name="Normal 5 2 3 2" xfId="258"/>
    <cellStyle name="Normal 5 2 4" xfId="259"/>
    <cellStyle name="Normal 5 3 2" xfId="260"/>
    <cellStyle name="Normal 5 4 2" xfId="261"/>
    <cellStyle name="Normal 5 5" xfId="262"/>
    <cellStyle name="Normal 50 2" xfId="263"/>
    <cellStyle name="Normal 51 2" xfId="264"/>
    <cellStyle name="Normal 52 2" xfId="265"/>
    <cellStyle name="Normal 53 2" xfId="266"/>
    <cellStyle name="Normal 54 2" xfId="267"/>
    <cellStyle name="Normal 55 2" xfId="268"/>
    <cellStyle name="Normal 56 2" xfId="269"/>
    <cellStyle name="Normal 57 2" xfId="270"/>
    <cellStyle name="Normal 58 2" xfId="271"/>
    <cellStyle name="Normal 59 2" xfId="272"/>
    <cellStyle name="Normal 6 2 2 2 2" xfId="273"/>
    <cellStyle name="Normal 6 2 2 3 2" xfId="274"/>
    <cellStyle name="Normal 6 2 2 4" xfId="275"/>
    <cellStyle name="Normal 6 2 3 2" xfId="276"/>
    <cellStyle name="Normal 6 2 4 2" xfId="277"/>
    <cellStyle name="Normal 6 2 5" xfId="278"/>
    <cellStyle name="Normal 6 3 2 2" xfId="279"/>
    <cellStyle name="Normal 6 3 3 2" xfId="280"/>
    <cellStyle name="Normal 6 3 4" xfId="281"/>
    <cellStyle name="Normal 6 4 2" xfId="282"/>
    <cellStyle name="Normal 6 5 2" xfId="283"/>
    <cellStyle name="Normal 6 6" xfId="284"/>
    <cellStyle name="Normal 60 2" xfId="285"/>
    <cellStyle name="Normal 61 2" xfId="286"/>
    <cellStyle name="Normal 62 2" xfId="287"/>
    <cellStyle name="Normal 63 2" xfId="288"/>
    <cellStyle name="Normal 64 2" xfId="289"/>
    <cellStyle name="Normal 66" xfId="290"/>
    <cellStyle name="Normal 67" xfId="291"/>
    <cellStyle name="Normal 7 2 2" xfId="292"/>
    <cellStyle name="Normal 7 3" xfId="293"/>
    <cellStyle name="Normal 8 2 2" xfId="294"/>
    <cellStyle name="Normal 8 3" xfId="295"/>
    <cellStyle name="Normal 9 2" xfId="296"/>
    <cellStyle name="Percent [2] 2" xfId="297"/>
    <cellStyle name="Porcentagem 3 3" xfId="298"/>
    <cellStyle name="Porcentagem 6 2 2" xfId="299"/>
    <cellStyle name="Porcentagem 6 3" xfId="300"/>
    <cellStyle name="Separador de milhares 2 2 2" xfId="301"/>
    <cellStyle name="Separador de milhares 2 3" xfId="302"/>
    <cellStyle name="Vírgula 10 2 2" xfId="303"/>
    <cellStyle name="Vírgula 10 3" xfId="304"/>
    <cellStyle name="Vírgula 11 2" xfId="305"/>
    <cellStyle name="Vírgula 12 2" xfId="306"/>
    <cellStyle name="Vírgula 2 2 2" xfId="307"/>
    <cellStyle name="Vírgula 2 3" xfId="308"/>
    <cellStyle name="Vírgula 2 4" xfId="309"/>
    <cellStyle name="Vírgula 3 2 2" xfId="310"/>
    <cellStyle name="Vírgula 3 3" xfId="311"/>
    <cellStyle name="Vírgula 6 2 2" xfId="312"/>
    <cellStyle name="Vírgula 6 3 2" xfId="313"/>
    <cellStyle name="Vírgula 6 4" xfId="314"/>
    <cellStyle name="Vírgula 7 2 2" xfId="315"/>
    <cellStyle name="Vírgula 7 3 2" xfId="316"/>
    <cellStyle name="Vírgula 8 2 2" xfId="317"/>
    <cellStyle name="Vírgula 8 3 2" xfId="318"/>
    <cellStyle name="Vírgula 8 4" xfId="319"/>
    <cellStyle name="Normal 2 3" xfId="320"/>
    <cellStyle name="Vírgula 5 3" xfId="321"/>
    <cellStyle name="Vírgula 2 5" xfId="322"/>
    <cellStyle name="Vírgula 14" xfId="323"/>
    <cellStyle name="Vírgula 5 2 3" xfId="324"/>
    <cellStyle name="Vírgula 3 2 3" xfId="325"/>
    <cellStyle name="Normal 2 2 2 2" xfId="326"/>
    <cellStyle name="Normal 13 4 3" xfId="327"/>
    <cellStyle name="Porcentagem 4 2 3" xfId="328"/>
    <cellStyle name="Normal 66 2" xfId="329"/>
    <cellStyle name="Normal 80" xfId="330"/>
    <cellStyle name="Normal 100" xfId="331"/>
    <cellStyle name="Normal 4 4" xfId="332"/>
    <cellStyle name="Normal 6 10" xfId="333"/>
    <cellStyle name="Normal 7 5" xfId="334"/>
    <cellStyle name="Normal 9 4" xfId="335"/>
    <cellStyle name="Porcentagem 2 3" xfId="336"/>
    <cellStyle name="Separador de milhares 2 5" xfId="337"/>
    <cellStyle name="Normal 81" xfId="338"/>
    <cellStyle name="Normal 30 4" xfId="339"/>
    <cellStyle name="Normal 39 4" xfId="340"/>
    <cellStyle name="Normal 23 4" xfId="341"/>
    <cellStyle name="Normal 40 4" xfId="342"/>
    <cellStyle name="Normal 24 4" xfId="343"/>
    <cellStyle name="Normal 41 4" xfId="344"/>
    <cellStyle name="Normal 22 4" xfId="345"/>
    <cellStyle name="Normal 42 4" xfId="346"/>
    <cellStyle name="Normal 32 4" xfId="347"/>
    <cellStyle name="Normal 43 4" xfId="348"/>
    <cellStyle name="Normal 19 4" xfId="349"/>
    <cellStyle name="Normal 44 4" xfId="350"/>
    <cellStyle name="Normal 45 4" xfId="351"/>
    <cellStyle name="Normal 36 4" xfId="352"/>
    <cellStyle name="Normal 46 4" xfId="353"/>
    <cellStyle name="Normal 20 4" xfId="354"/>
    <cellStyle name="Normal 47 4" xfId="355"/>
    <cellStyle name="Normal 33 4" xfId="356"/>
    <cellStyle name="Normal 48 4" xfId="357"/>
    <cellStyle name="Normal 17 4" xfId="358"/>
    <cellStyle name="Normal 49 4" xfId="359"/>
    <cellStyle name="Normal 50 4" xfId="360"/>
    <cellStyle name="Normal 51 4" xfId="361"/>
    <cellStyle name="Normal 52 4" xfId="362"/>
    <cellStyle name="Normal 21 4" xfId="363"/>
    <cellStyle name="Normal 53 4" xfId="364"/>
    <cellStyle name="Normal 29 4" xfId="365"/>
    <cellStyle name="Normal 35 4" xfId="366"/>
    <cellStyle name="Normal 54 4" xfId="367"/>
    <cellStyle name="Normal 18 4" xfId="368"/>
    <cellStyle name="Normal 55 4" xfId="369"/>
    <cellStyle name="Normal 31 4" xfId="370"/>
    <cellStyle name="Normal 56 4" xfId="371"/>
    <cellStyle name="Normal 25 4" xfId="372"/>
    <cellStyle name="Normal 57 4" xfId="373"/>
    <cellStyle name="Normal 28 4" xfId="374"/>
    <cellStyle name="Normal 58 4" xfId="375"/>
    <cellStyle name="Normal 59 4" xfId="376"/>
    <cellStyle name="Normal 27 4" xfId="377"/>
    <cellStyle name="Normal 60 4" xfId="378"/>
    <cellStyle name="Normal 61 4" xfId="379"/>
    <cellStyle name="Normal 62 4" xfId="380"/>
    <cellStyle name="Normal 34 4" xfId="381"/>
    <cellStyle name="Normal 63 4" xfId="382"/>
    <cellStyle name="Normal 26 4" xfId="383"/>
    <cellStyle name="material 4" xfId="384"/>
    <cellStyle name="Normal 10 3" xfId="385"/>
    <cellStyle name="Normal 11 3" xfId="386"/>
    <cellStyle name="Normal 12 4" xfId="387"/>
    <cellStyle name="Normal 13 8" xfId="388"/>
    <cellStyle name="Normal 13 2 6" xfId="389"/>
    <cellStyle name="Normal 13 3 6" xfId="390"/>
    <cellStyle name="Normal 14 8" xfId="391"/>
    <cellStyle name="Normal 14 2 6" xfId="392"/>
    <cellStyle name="Normal 14 3 6" xfId="393"/>
    <cellStyle name="Normal 94" xfId="394"/>
    <cellStyle name="Normal 16 8" xfId="395"/>
    <cellStyle name="Normal 16 2 6" xfId="396"/>
    <cellStyle name="Normal 16 3 6" xfId="397"/>
    <cellStyle name="Normal 3 2 4" xfId="398"/>
    <cellStyle name="Normal 37 7" xfId="399"/>
    <cellStyle name="Normal 37 2 6" xfId="400"/>
    <cellStyle name="Normal 38 6" xfId="401"/>
    <cellStyle name="Normal 5 9" xfId="402"/>
    <cellStyle name="Normal 5 2 8" xfId="403"/>
    <cellStyle name="Normal 5 2 2 6" xfId="404"/>
    <cellStyle name="Normal 5 2 3 6" xfId="405"/>
    <cellStyle name="Normal 5 3 6" xfId="406"/>
    <cellStyle name="Normal 5 4 6" xfId="407"/>
    <cellStyle name="Normal 6 2 9" xfId="408"/>
    <cellStyle name="Normal 6 2 2 8" xfId="409"/>
    <cellStyle name="Normal 6 2 2 2 6" xfId="410"/>
    <cellStyle name="Normal 6 2 2 3 6" xfId="411"/>
    <cellStyle name="Normal 6 2 3 6" xfId="412"/>
    <cellStyle name="Normal 6 2 4 6" xfId="413"/>
    <cellStyle name="Normal 6 3 8" xfId="414"/>
    <cellStyle name="Normal 6 3 2 6" xfId="415"/>
    <cellStyle name="Normal 6 3 3 6" xfId="416"/>
    <cellStyle name="Normal 6 4 6" xfId="417"/>
    <cellStyle name="Normal 6 5 6" xfId="418"/>
    <cellStyle name="Normal 7 2 4" xfId="419"/>
    <cellStyle name="Normal 8 5" xfId="420"/>
    <cellStyle name="Normal 8 2 4" xfId="421"/>
    <cellStyle name="Percent [2] 4" xfId="422"/>
    <cellStyle name="Normal 91" xfId="423"/>
    <cellStyle name="Porcentagem 6 7" xfId="424"/>
    <cellStyle name="Porcentagem 6 2 6" xfId="425"/>
    <cellStyle name="Normal 83" xfId="426"/>
    <cellStyle name="Separador de milhares 2 2 4" xfId="427"/>
    <cellStyle name="Vírgula 10 7" xfId="428"/>
    <cellStyle name="Vírgula 10 2 6" xfId="429"/>
    <cellStyle name="Vírgula 11 4" xfId="430"/>
    <cellStyle name="Vírgula 12 6" xfId="431"/>
    <cellStyle name="Vírgula 2 2 3" xfId="432"/>
    <cellStyle name="Vírgula 6 6" xfId="433"/>
    <cellStyle name="Vírgula 6 2 4" xfId="434"/>
    <cellStyle name="Vírgula 7 9" xfId="435"/>
    <cellStyle name="Vírgula 7 2 6" xfId="436"/>
    <cellStyle name="Vírgula 7 3 6" xfId="437"/>
    <cellStyle name="Vírgula 8 8" xfId="438"/>
    <cellStyle name="Vírgula 8 2 6" xfId="439"/>
    <cellStyle name="Vírgula 8 3 6" xfId="440"/>
    <cellStyle name="Vírgula 6 3 4" xfId="441"/>
    <cellStyle name="Normal 4 2 2" xfId="442"/>
    <cellStyle name="Vírgula 5 2 2 2" xfId="443"/>
    <cellStyle name="Porcentagem 4 2 2 2" xfId="444"/>
    <cellStyle name="Vírgula 2 3 2" xfId="445"/>
    <cellStyle name="Porcentagem 2 2 2" xfId="446"/>
    <cellStyle name="Normal 13 4 7" xfId="447"/>
    <cellStyle name="Vírgula 7 4 6" xfId="448"/>
    <cellStyle name="Normal 64 5" xfId="449"/>
    <cellStyle name="Normal 64 2 2" xfId="450"/>
    <cellStyle name="Normal 65 3" xfId="451"/>
    <cellStyle name="Porcentagem 7 2" xfId="452"/>
    <cellStyle name="Vírgula 13 2" xfId="453"/>
    <cellStyle name="Normal 10 2 2" xfId="454"/>
    <cellStyle name="Normal 11 2 2" xfId="455"/>
    <cellStyle name="Vírgula 2 2 2 2" xfId="456"/>
    <cellStyle name="Normal 85" xfId="457"/>
    <cellStyle name="Normal 13 4 2 5" xfId="458"/>
    <cellStyle name="Normal 13 4 3 4" xfId="459"/>
    <cellStyle name="Normal 13 5 5" xfId="460"/>
    <cellStyle name="Vírgula 7 4 2 5" xfId="461"/>
    <cellStyle name="Vírgula 7 5 5" xfId="462"/>
    <cellStyle name="Normal 69" xfId="463"/>
    <cellStyle name="Normal 73" xfId="464"/>
    <cellStyle name="Normal 6 8" xfId="465"/>
    <cellStyle name="Normal 7 4" xfId="466"/>
    <cellStyle name="Normal 9 3" xfId="467"/>
    <cellStyle name="Separador de milhares 2 4" xfId="468"/>
    <cellStyle name="Vírgula 3 4" xfId="469"/>
    <cellStyle name="Normal 30 3" xfId="470"/>
    <cellStyle name="Normal 39 3" xfId="471"/>
    <cellStyle name="Normal 23 3" xfId="472"/>
    <cellStyle name="Normal 40 3" xfId="473"/>
    <cellStyle name="Normal 24 3" xfId="474"/>
    <cellStyle name="Normal 41 3" xfId="475"/>
    <cellStyle name="Normal 22 3" xfId="476"/>
    <cellStyle name="Normal 42 3" xfId="477"/>
    <cellStyle name="Normal 32 3" xfId="478"/>
    <cellStyle name="Normal 43 3" xfId="479"/>
    <cellStyle name="Normal 19 3" xfId="480"/>
    <cellStyle name="Normal 44 3" xfId="481"/>
    <cellStyle name="Normal 45 3" xfId="482"/>
    <cellStyle name="Normal 36 3" xfId="483"/>
    <cellStyle name="Normal 46 3" xfId="484"/>
    <cellStyle name="Normal 20 3" xfId="485"/>
    <cellStyle name="Normal 47 3" xfId="486"/>
    <cellStyle name="Normal 33 3" xfId="487"/>
    <cellStyle name="Normal 48 3" xfId="488"/>
    <cellStyle name="Normal 17 3" xfId="489"/>
    <cellStyle name="Normal 49 3" xfId="490"/>
    <cellStyle name="Normal 50 3" xfId="491"/>
    <cellStyle name="Normal 51 3" xfId="492"/>
    <cellStyle name="Normal 52 3" xfId="493"/>
    <cellStyle name="Normal 21 3" xfId="494"/>
    <cellStyle name="Normal 53 3" xfId="495"/>
    <cellStyle name="Normal 29 3" xfId="496"/>
    <cellStyle name="Normal 35 3" xfId="497"/>
    <cellStyle name="Normal 54 3" xfId="498"/>
    <cellStyle name="Normal 18 3" xfId="499"/>
    <cellStyle name="Normal 55 3" xfId="500"/>
    <cellStyle name="Normal 31 3" xfId="501"/>
    <cellStyle name="Normal 56 3" xfId="502"/>
    <cellStyle name="Normal 25 3" xfId="503"/>
    <cellStyle name="Normal 57 3" xfId="504"/>
    <cellStyle name="Normal 28 3" xfId="505"/>
    <cellStyle name="Normal 58 3" xfId="506"/>
    <cellStyle name="Normal 59 3" xfId="507"/>
    <cellStyle name="Normal 27 3" xfId="508"/>
    <cellStyle name="Normal 60 3" xfId="509"/>
    <cellStyle name="Normal 61 3" xfId="510"/>
    <cellStyle name="Normal 62 3" xfId="511"/>
    <cellStyle name="Normal 34 3" xfId="512"/>
    <cellStyle name="Normal 63 3" xfId="513"/>
    <cellStyle name="Normal 26 3" xfId="514"/>
    <cellStyle name="material 3" xfId="515"/>
    <cellStyle name="Normal 12 3" xfId="516"/>
    <cellStyle name="Normal 13 6" xfId="517"/>
    <cellStyle name="Normal 13 2 4" xfId="518"/>
    <cellStyle name="Normal 13 3 4" xfId="519"/>
    <cellStyle name="Normal 14 6" xfId="520"/>
    <cellStyle name="Normal 14 2 4" xfId="521"/>
    <cellStyle name="Normal 14 3 4" xfId="522"/>
    <cellStyle name="Normal 16 6" xfId="523"/>
    <cellStyle name="Normal 16 2 4" xfId="524"/>
    <cellStyle name="Normal 16 3 4" xfId="525"/>
    <cellStyle name="Normal 3 2 3" xfId="526"/>
    <cellStyle name="Normal 37 5" xfId="527"/>
    <cellStyle name="Normal 37 2 4" xfId="528"/>
    <cellStyle name="Normal 38 4" xfId="529"/>
    <cellStyle name="Normal 5 7" xfId="530"/>
    <cellStyle name="Normal 5 2 6" xfId="531"/>
    <cellStyle name="Normal 5 2 2 4" xfId="532"/>
    <cellStyle name="Normal 5 2 3 4" xfId="533"/>
    <cellStyle name="Normal 5 3 4" xfId="534"/>
    <cellStyle name="Normal 5 4 4" xfId="535"/>
    <cellStyle name="Normal 6 2 7" xfId="536"/>
    <cellStyle name="Normal 6 2 2 6" xfId="537"/>
    <cellStyle name="Normal 6 2 2 2 4" xfId="538"/>
    <cellStyle name="Normal 6 2 2 3 4" xfId="539"/>
    <cellStyle name="Normal 6 2 3 4" xfId="540"/>
    <cellStyle name="Normal 6 2 4 4" xfId="541"/>
    <cellStyle name="Normal 6 3 6" xfId="542"/>
    <cellStyle name="Normal 6 3 2 4" xfId="543"/>
    <cellStyle name="Normal 6 3 3 4" xfId="544"/>
    <cellStyle name="Normal 6 4 4" xfId="545"/>
    <cellStyle name="Normal 6 5 4" xfId="546"/>
    <cellStyle name="Normal 7 2 3" xfId="547"/>
    <cellStyle name="Normal 8 4" xfId="548"/>
    <cellStyle name="Normal 8 2 3" xfId="549"/>
    <cellStyle name="Percent [2] 3" xfId="550"/>
    <cellStyle name="Porcentagem 6 5" xfId="551"/>
    <cellStyle name="Porcentagem 6 2 4" xfId="552"/>
    <cellStyle name="Separador de milhares 2 2 3" xfId="553"/>
    <cellStyle name="Vírgula 10 5" xfId="554"/>
    <cellStyle name="Vírgula 10 2 4" xfId="555"/>
    <cellStyle name="Vírgula 11 3" xfId="556"/>
    <cellStyle name="Vírgula 12 4" xfId="557"/>
    <cellStyle name="Vírgula 6 5" xfId="558"/>
    <cellStyle name="Vírgula 6 2 3" xfId="559"/>
    <cellStyle name="Vírgula 7 7" xfId="560"/>
    <cellStyle name="Vírgula 7 2 4" xfId="561"/>
    <cellStyle name="Vírgula 7 3 4" xfId="562"/>
    <cellStyle name="Vírgula 8 6" xfId="563"/>
    <cellStyle name="Vírgula 8 2 4" xfId="564"/>
    <cellStyle name="Vírgula 8 3 4" xfId="565"/>
    <cellStyle name="Normal 70" xfId="566"/>
    <cellStyle name="Vírgula 6 3 3" xfId="567"/>
    <cellStyle name="Normal 13 4 4" xfId="568"/>
    <cellStyle name="Vírgula 7 4 4" xfId="569"/>
    <cellStyle name="Normal 64 3" xfId="570"/>
    <cellStyle name="Vírgula 7 4 2 3" xfId="571"/>
    <cellStyle name="Normal 66 3" xfId="572"/>
    <cellStyle name="Normal 67 3" xfId="573"/>
    <cellStyle name="material 2 2" xfId="574"/>
    <cellStyle name="Normal 12 2 2" xfId="575"/>
    <cellStyle name="Normal 13 5 3" xfId="576"/>
    <cellStyle name="Normal 13 2 2 3" xfId="577"/>
    <cellStyle name="Normal 13 3 2 3" xfId="578"/>
    <cellStyle name="Normal 14 4 3" xfId="579"/>
    <cellStyle name="Normal 14 2 2 3" xfId="580"/>
    <cellStyle name="Normal 14 3 2 3" xfId="581"/>
    <cellStyle name="Normal 16 4 3" xfId="582"/>
    <cellStyle name="Normal 16 2 2 3" xfId="583"/>
    <cellStyle name="Normal 16 3 2 3" xfId="584"/>
    <cellStyle name="Normal 17 2 2" xfId="585"/>
    <cellStyle name="Normal 18 2 2" xfId="586"/>
    <cellStyle name="Normal 19 2 2" xfId="587"/>
    <cellStyle name="Normal 20 2 2" xfId="588"/>
    <cellStyle name="Normal 21 2 2" xfId="589"/>
    <cellStyle name="Normal 22 2 2" xfId="590"/>
    <cellStyle name="Normal 23 2 2" xfId="591"/>
    <cellStyle name="Normal 24 2 2" xfId="592"/>
    <cellStyle name="Normal 25 2 2" xfId="593"/>
    <cellStyle name="Normal 26 2 2" xfId="594"/>
    <cellStyle name="Normal 27 2 2" xfId="595"/>
    <cellStyle name="Normal 28 2 2" xfId="596"/>
    <cellStyle name="Normal 29 2 2" xfId="597"/>
    <cellStyle name="Normal 3 4 2" xfId="598"/>
    <cellStyle name="Normal 3 2 2 2" xfId="599"/>
    <cellStyle name="Normal 30 2 2" xfId="600"/>
    <cellStyle name="Normal 31 2 2" xfId="601"/>
    <cellStyle name="Normal 32 2 2" xfId="602"/>
    <cellStyle name="Normal 33 2 2" xfId="603"/>
    <cellStyle name="Normal 34 2 2" xfId="604"/>
    <cellStyle name="Normal 35 2 2" xfId="605"/>
    <cellStyle name="Normal 36 2 2" xfId="606"/>
    <cellStyle name="Normal 37 3 3" xfId="607"/>
    <cellStyle name="Normal 37 2 2 3" xfId="608"/>
    <cellStyle name="Normal 38 2 3" xfId="609"/>
    <cellStyle name="Normal 39 2 2" xfId="610"/>
    <cellStyle name="Normal 40 2 2" xfId="611"/>
    <cellStyle name="Normal 41 2 2" xfId="612"/>
    <cellStyle name="Normal 42 2 2" xfId="613"/>
    <cellStyle name="Normal 43 2 2" xfId="614"/>
    <cellStyle name="Normal 44 2 2" xfId="615"/>
    <cellStyle name="Normal 45 2 2" xfId="616"/>
    <cellStyle name="Normal 46 2 2" xfId="617"/>
    <cellStyle name="Normal 47 2 2" xfId="618"/>
    <cellStyle name="Normal 48 2 2" xfId="619"/>
    <cellStyle name="Normal 49 2 2" xfId="620"/>
    <cellStyle name="Normal 5 5 3" xfId="621"/>
    <cellStyle name="Normal 5 2 4 3" xfId="622"/>
    <cellStyle name="Normal 5 2 2 2 3" xfId="623"/>
    <cellStyle name="Normal 5 2 3 2 3" xfId="624"/>
    <cellStyle name="Normal 5 3 2 3" xfId="625"/>
    <cellStyle name="Normal 5 4 2 3" xfId="626"/>
    <cellStyle name="Normal 50 2 2" xfId="627"/>
    <cellStyle name="Normal 51 2 2" xfId="628"/>
    <cellStyle name="Normal 52 2 2" xfId="629"/>
    <cellStyle name="Normal 53 2 2" xfId="630"/>
    <cellStyle name="Normal 54 2 2" xfId="631"/>
    <cellStyle name="Normal 55 2 2" xfId="632"/>
    <cellStyle name="Normal 56 2 2" xfId="633"/>
    <cellStyle name="Normal 57 2 2" xfId="634"/>
    <cellStyle name="Normal 58 2 2" xfId="635"/>
    <cellStyle name="Normal 59 2 2" xfId="636"/>
    <cellStyle name="Normal 6 6 3" xfId="637"/>
    <cellStyle name="Normal 6 2 5 3" xfId="638"/>
    <cellStyle name="Normal 6 2 2 4 3" xfId="639"/>
    <cellStyle name="Normal 6 2 2 2 2 3" xfId="640"/>
    <cellStyle name="Normal 6 2 2 3 2 3" xfId="641"/>
    <cellStyle name="Normal 6 2 3 2 3" xfId="642"/>
    <cellStyle name="Normal 6 2 4 2 3" xfId="643"/>
    <cellStyle name="Normal 6 3 4 3" xfId="644"/>
    <cellStyle name="Normal 6 3 2 2 3" xfId="645"/>
    <cellStyle name="Normal 6 3 3 2 3" xfId="646"/>
    <cellStyle name="Normal 6 4 2 3" xfId="647"/>
    <cellStyle name="Normal 6 5 2 3" xfId="648"/>
    <cellStyle name="Normal 60 2 2" xfId="649"/>
    <cellStyle name="Normal 61 2 2" xfId="650"/>
    <cellStyle name="Normal 62 2 2" xfId="651"/>
    <cellStyle name="Normal 63 2 2" xfId="652"/>
    <cellStyle name="Normal 7 3 2" xfId="653"/>
    <cellStyle name="Normal 7 2 2 2" xfId="654"/>
    <cellStyle name="Normal 8 3 2" xfId="655"/>
    <cellStyle name="Normal 8 2 2 2" xfId="656"/>
    <cellStyle name="Normal 9 2 2" xfId="657"/>
    <cellStyle name="Percent [2] 2 2" xfId="658"/>
    <cellStyle name="Porcentagem 6 3 3" xfId="659"/>
    <cellStyle name="Porcentagem 6 2 2 3" xfId="660"/>
    <cellStyle name="Separador de milhares 2 3 2" xfId="661"/>
    <cellStyle name="Separador de milhares 2 2 2 2" xfId="662"/>
    <cellStyle name="Vírgula 10 3 3" xfId="663"/>
    <cellStyle name="Vírgula 10 2 2 3" xfId="664"/>
    <cellStyle name="Vírgula 11 2 2" xfId="665"/>
    <cellStyle name="Vírgula 12 2 3" xfId="666"/>
    <cellStyle name="Vírgula 3 3 2" xfId="667"/>
    <cellStyle name="Vírgula 3 2 2 2" xfId="668"/>
    <cellStyle name="Vírgula 6 4 2" xfId="669"/>
    <cellStyle name="Vírgula 6 2 2 2" xfId="670"/>
    <cellStyle name="Vírgula 6 3 2 2" xfId="671"/>
    <cellStyle name="Vírgula 7 5 3" xfId="672"/>
    <cellStyle name="Vírgula 7 2 2 3" xfId="673"/>
    <cellStyle name="Vírgula 7 3 2 3" xfId="674"/>
    <cellStyle name="Vírgula 8 4 3" xfId="675"/>
    <cellStyle name="Vírgula 8 2 2 3" xfId="676"/>
    <cellStyle name="Vírgula 8 3 2 3" xfId="677"/>
    <cellStyle name="Normal 13 4 2 2" xfId="678"/>
    <cellStyle name="Normal 13 4 3 2" xfId="679"/>
    <cellStyle name="Normal 6 7" xfId="680"/>
    <cellStyle name="Normal 13 2 3" xfId="681"/>
    <cellStyle name="Normal 13 3 3" xfId="682"/>
    <cellStyle name="Normal 14 5" xfId="683"/>
    <cellStyle name="Normal 14 2 3" xfId="684"/>
    <cellStyle name="Normal 14 3 3" xfId="685"/>
    <cellStyle name="Normal 16 5" xfId="686"/>
    <cellStyle name="Normal 16 2 3" xfId="687"/>
    <cellStyle name="Normal 16 3 3" xfId="688"/>
    <cellStyle name="Normal 37 4" xfId="689"/>
    <cellStyle name="Normal 37 2 3" xfId="690"/>
    <cellStyle name="Normal 38 3" xfId="691"/>
    <cellStyle name="Normal 68" xfId="692"/>
    <cellStyle name="Normal 5 6" xfId="693"/>
    <cellStyle name="Normal 5 2 5" xfId="694"/>
    <cellStyle name="Normal 5 2 2 3" xfId="695"/>
    <cellStyle name="Normal 5 2 3 3" xfId="696"/>
    <cellStyle name="Normal 5 3 3" xfId="697"/>
    <cellStyle name="Normal 5 4 3" xfId="698"/>
    <cellStyle name="Normal 6 2 6" xfId="699"/>
    <cellStyle name="Normal 6 2 2 5" xfId="700"/>
    <cellStyle name="Normal 6 2 2 2 3" xfId="701"/>
    <cellStyle name="Normal 6 2 2 3 3" xfId="702"/>
    <cellStyle name="Normal 6 2 3 3" xfId="703"/>
    <cellStyle name="Normal 6 2 4 3" xfId="704"/>
    <cellStyle name="Normal 6 3 5" xfId="705"/>
    <cellStyle name="Normal 6 3 2 3" xfId="706"/>
    <cellStyle name="Normal 6 3 3 3" xfId="707"/>
    <cellStyle name="Normal 6 4 3" xfId="708"/>
    <cellStyle name="Normal 6 5 3" xfId="709"/>
    <cellStyle name="Porcentagem 6 4" xfId="710"/>
    <cellStyle name="Porcentagem 6 2 3" xfId="711"/>
    <cellStyle name="Vírgula 10 4" xfId="712"/>
    <cellStyle name="Vírgula 10 2 3" xfId="713"/>
    <cellStyle name="Vírgula 12 3" xfId="714"/>
    <cellStyle name="Vírgula 7 6" xfId="715"/>
    <cellStyle name="Vírgula 7 2 3" xfId="716"/>
    <cellStyle name="Vírgula 7 3 3" xfId="717"/>
    <cellStyle name="Vírgula 7 4 3" xfId="718"/>
    <cellStyle name="Vírgula 8 5" xfId="719"/>
    <cellStyle name="Vírgula 8 2 3" xfId="720"/>
    <cellStyle name="Vírgula 8 3 3" xfId="721"/>
    <cellStyle name="Normal 13 5 2" xfId="722"/>
    <cellStyle name="Vírgula 7 5 2" xfId="723"/>
    <cellStyle name="Vírgula 7 4 2 2" xfId="724"/>
    <cellStyle name="Normal 65 2" xfId="725"/>
    <cellStyle name="Normal 71" xfId="726"/>
    <cellStyle name="Normal 72" xfId="727"/>
    <cellStyle name="Normal 75" xfId="728"/>
    <cellStyle name="Normal 74" xfId="729"/>
    <cellStyle name="Normal 76" xfId="730"/>
    <cellStyle name="Normal 6 9" xfId="731"/>
    <cellStyle name="Normal 13 7" xfId="732"/>
    <cellStyle name="Normal 13 2 5" xfId="733"/>
    <cellStyle name="Normal 13 3 5" xfId="734"/>
    <cellStyle name="Normal 14 7" xfId="735"/>
    <cellStyle name="Normal 14 2 5" xfId="736"/>
    <cellStyle name="Normal 14 3 5" xfId="737"/>
    <cellStyle name="Normal 16 7" xfId="738"/>
    <cellStyle name="Normal 16 2 5" xfId="739"/>
    <cellStyle name="Normal 16 3 5" xfId="740"/>
    <cellStyle name="Normal 37 6" xfId="741"/>
    <cellStyle name="Normal 37 2 5" xfId="742"/>
    <cellStyle name="Normal 38 5" xfId="743"/>
    <cellStyle name="Normal 5 8" xfId="744"/>
    <cellStyle name="Normal 5 2 7" xfId="745"/>
    <cellStyle name="Normal 5 2 2 5" xfId="746"/>
    <cellStyle name="Normal 5 2 3 5" xfId="747"/>
    <cellStyle name="Normal 5 3 5" xfId="748"/>
    <cellStyle name="Normal 5 4 5" xfId="749"/>
    <cellStyle name="Normal 6 2 8" xfId="750"/>
    <cellStyle name="Normal 6 2 2 7" xfId="751"/>
    <cellStyle name="Normal 6 2 2 2 5" xfId="752"/>
    <cellStyle name="Normal 6 2 2 3 5" xfId="753"/>
    <cellStyle name="Normal 6 2 3 5" xfId="754"/>
    <cellStyle name="Normal 6 2 4 5" xfId="755"/>
    <cellStyle name="Normal 6 3 7" xfId="756"/>
    <cellStyle name="Normal 6 3 2 5" xfId="757"/>
    <cellStyle name="Normal 6 3 3 5" xfId="758"/>
    <cellStyle name="Normal 6 4 5" xfId="759"/>
    <cellStyle name="Normal 6 5 5" xfId="760"/>
    <cellStyle name="Porcentagem 6 6" xfId="761"/>
    <cellStyle name="Porcentagem 6 2 5" xfId="762"/>
    <cellStyle name="Vírgula 10 6" xfId="763"/>
    <cellStyle name="Vírgula 10 2 5" xfId="764"/>
    <cellStyle name="Vírgula 12 5" xfId="765"/>
    <cellStyle name="Vírgula 7 8" xfId="766"/>
    <cellStyle name="Vírgula 7 2 5" xfId="767"/>
    <cellStyle name="Vírgula 7 3 5" xfId="768"/>
    <cellStyle name="Vírgula 8 7" xfId="769"/>
    <cellStyle name="Vírgula 8 2 5" xfId="770"/>
    <cellStyle name="Vírgula 8 3 5" xfId="771"/>
    <cellStyle name="Normal 13 4 5" xfId="772"/>
    <cellStyle name="Vírgula 7 4 5" xfId="773"/>
    <cellStyle name="Normal 64 4" xfId="774"/>
    <cellStyle name="Vírgula 7 4 2 4" xfId="775"/>
    <cellStyle name="Normal 66 4" xfId="776"/>
    <cellStyle name="Normal 67 2" xfId="777"/>
    <cellStyle name="Normal 13 5 4" xfId="778"/>
    <cellStyle name="Normal 13 2 2 2" xfId="779"/>
    <cellStyle name="Normal 13 3 2 2" xfId="780"/>
    <cellStyle name="Normal 14 4 2" xfId="781"/>
    <cellStyle name="Normal 14 2 2 2" xfId="782"/>
    <cellStyle name="Normal 14 3 2 2" xfId="783"/>
    <cellStyle name="Normal 16 4 2" xfId="784"/>
    <cellStyle name="Normal 16 2 2 2" xfId="785"/>
    <cellStyle name="Normal 16 3 2 2" xfId="786"/>
    <cellStyle name="Normal 37 3 2" xfId="787"/>
    <cellStyle name="Normal 37 2 2 2" xfId="788"/>
    <cellStyle name="Normal 38 2 2" xfId="789"/>
    <cellStyle name="Normal 5 5 2" xfId="790"/>
    <cellStyle name="Normal 5 2 4 2" xfId="791"/>
    <cellStyle name="Normal 5 2 2 2 2" xfId="792"/>
    <cellStyle name="Normal 5 2 3 2 2" xfId="793"/>
    <cellStyle name="Normal 5 3 2 2" xfId="794"/>
    <cellStyle name="Normal 5 4 2 2" xfId="795"/>
    <cellStyle name="Normal 6 6 2" xfId="796"/>
    <cellStyle name="Normal 6 2 5 2" xfId="797"/>
    <cellStyle name="Normal 6 2 2 4 2" xfId="798"/>
    <cellStyle name="Normal 6 2 2 2 2 2" xfId="799"/>
    <cellStyle name="Normal 6 2 2 3 2 2" xfId="800"/>
    <cellStyle name="Normal 6 2 3 2 2" xfId="801"/>
    <cellStyle name="Normal 6 2 4 2 2" xfId="802"/>
    <cellStyle name="Normal 6 3 4 2" xfId="803"/>
    <cellStyle name="Normal 6 3 2 2 2" xfId="804"/>
    <cellStyle name="Normal 6 3 3 2 2" xfId="805"/>
    <cellStyle name="Normal 6 4 2 2" xfId="806"/>
    <cellStyle name="Normal 6 5 2 2" xfId="807"/>
    <cellStyle name="Porcentagem 6 3 2" xfId="808"/>
    <cellStyle name="Porcentagem 6 2 2 2" xfId="809"/>
    <cellStyle name="Normal 77" xfId="810"/>
    <cellStyle name="Vírgula 10 3 2" xfId="811"/>
    <cellStyle name="Vírgula 10 2 2 2" xfId="812"/>
    <cellStyle name="Vírgula 12 2 2" xfId="813"/>
    <cellStyle name="Vírgula 7 5 4" xfId="814"/>
    <cellStyle name="Vírgula 7 2 2 2" xfId="815"/>
    <cellStyle name="Vírgula 7 3 2 2" xfId="816"/>
    <cellStyle name="Vírgula 8 4 2" xfId="817"/>
    <cellStyle name="Vírgula 8 2 2 2" xfId="818"/>
    <cellStyle name="Vírgula 8 3 2 2" xfId="819"/>
    <cellStyle name="Normal 13 4 2 3" xfId="820"/>
    <cellStyle name="Normal 13 4 3 3" xfId="821"/>
    <cellStyle name="Normal 6 7 2" xfId="822"/>
    <cellStyle name="Normal 13 2 3 2" xfId="823"/>
    <cellStyle name="Normal 13 3 3 2" xfId="824"/>
    <cellStyle name="Normal 14 5 2" xfId="825"/>
    <cellStyle name="Normal 14 2 3 2" xfId="826"/>
    <cellStyle name="Normal 14 3 3 2" xfId="827"/>
    <cellStyle name="Normal 16 5 2" xfId="828"/>
    <cellStyle name="Normal 16 2 3 2" xfId="829"/>
    <cellStyle name="Normal 16 3 3 2" xfId="830"/>
    <cellStyle name="Normal 37 4 2" xfId="831"/>
    <cellStyle name="Normal 37 2 3 2" xfId="832"/>
    <cellStyle name="Normal 38 3 2" xfId="833"/>
    <cellStyle name="Normal 5 6 2" xfId="834"/>
    <cellStyle name="Normal 5 2 5 2" xfId="835"/>
    <cellStyle name="Normal 5 2 2 3 2" xfId="836"/>
    <cellStyle name="Normal 5 2 3 3 2" xfId="837"/>
    <cellStyle name="Normal 5 3 3 2" xfId="838"/>
    <cellStyle name="Normal 5 4 3 2" xfId="839"/>
    <cellStyle name="Normal 6 2 6 2" xfId="840"/>
    <cellStyle name="Normal 6 2 2 5 2" xfId="841"/>
    <cellStyle name="Normal 6 2 2 2 3 2" xfId="842"/>
    <cellStyle name="Normal 6 2 2 3 3 2" xfId="843"/>
    <cellStyle name="Normal 6 2 3 3 2" xfId="844"/>
    <cellStyle name="Normal 6 2 4 3 2" xfId="845"/>
    <cellStyle name="Normal 6 3 5 2" xfId="846"/>
    <cellStyle name="Normal 6 3 2 3 2" xfId="847"/>
    <cellStyle name="Normal 6 3 3 3 2" xfId="848"/>
    <cellStyle name="Normal 6 4 3 2" xfId="849"/>
    <cellStyle name="Normal 6 5 3 2" xfId="850"/>
    <cellStyle name="Porcentagem 6 4 2" xfId="851"/>
    <cellStyle name="Porcentagem 6 2 3 2" xfId="852"/>
    <cellStyle name="Vírgula 10 4 2" xfId="853"/>
    <cellStyle name="Vírgula 10 2 3 2" xfId="854"/>
    <cellStyle name="Vírgula 12 3 2" xfId="855"/>
    <cellStyle name="Vírgula 7 6 2" xfId="856"/>
    <cellStyle name="Vírgula 7 2 3 2" xfId="857"/>
    <cellStyle name="Vírgula 7 3 3 2" xfId="858"/>
    <cellStyle name="Vírgula 7 4 3 2" xfId="859"/>
    <cellStyle name="Vírgula 8 5 2" xfId="860"/>
    <cellStyle name="Vírgula 8 2 3 2" xfId="861"/>
    <cellStyle name="Vírgula 8 3 3 2" xfId="862"/>
    <cellStyle name="Normal 13 5 2 2" xfId="863"/>
    <cellStyle name="Vírgula 7 5 2 2" xfId="864"/>
    <cellStyle name="Vírgula 7 4 2 2 2" xfId="865"/>
    <cellStyle name="Normal 65 2 2" xfId="866"/>
    <cellStyle name="Normal 78" xfId="867"/>
    <cellStyle name="Normal 79" xfId="868"/>
    <cellStyle name="Normal 13 4 6" xfId="869"/>
    <cellStyle name="Normal 13 4 2 4" xfId="870"/>
    <cellStyle name="Vírgula 7 4 2 2 3" xfId="871"/>
    <cellStyle name="Normal 93" xfId="872"/>
    <cellStyle name="Normal 96" xfId="873"/>
    <cellStyle name="Normal 92" xfId="874"/>
    <cellStyle name="Normal 90" xfId="875"/>
    <cellStyle name="Normal 88" xfId="876"/>
    <cellStyle name="Normal 89" xfId="877"/>
    <cellStyle name="Normal 98" xfId="878"/>
    <cellStyle name="Normal 86" xfId="879"/>
    <cellStyle name="Normal 84" xfId="880"/>
    <cellStyle name="Normal 97" xfId="881"/>
    <cellStyle name="Normal 82" xfId="882"/>
    <cellStyle name="Normal 101" xfId="883"/>
    <cellStyle name="Normal 95" xfId="884"/>
    <cellStyle name="Normal 99" xfId="885"/>
    <cellStyle name="Normal 87" xfId="886"/>
    <cellStyle name="Normal 102" xfId="887"/>
    <cellStyle name="Normal 6 12" xfId="888"/>
    <cellStyle name="Normal 13 4 2 7" xfId="889"/>
    <cellStyle name="Vírgula 7 4 2 7" xfId="890"/>
    <cellStyle name="Normal 13 10" xfId="891"/>
    <cellStyle name="Normal 13 2 8" xfId="892"/>
    <cellStyle name="Normal 13 3 8" xfId="893"/>
    <cellStyle name="Normal 13 4 9" xfId="894"/>
    <cellStyle name="Normal 13 5 7" xfId="895"/>
    <cellStyle name="Normal 14 10" xfId="896"/>
    <cellStyle name="Normal 14 2 8" xfId="897"/>
    <cellStyle name="Normal 14 3 8" xfId="898"/>
    <cellStyle name="Normal 16 10" xfId="899"/>
    <cellStyle name="Normal 16 2 8" xfId="900"/>
    <cellStyle name="Normal 16 3 8" xfId="901"/>
    <cellStyle name="Normal 37 9" xfId="902"/>
    <cellStyle name="Normal 37 2 8" xfId="903"/>
    <cellStyle name="Normal 38 8" xfId="904"/>
    <cellStyle name="Normal 5 11" xfId="905"/>
    <cellStyle name="Normal 5 2 10" xfId="906"/>
    <cellStyle name="Normal 5 2 2 8" xfId="907"/>
    <cellStyle name="Normal 5 2 3 8" xfId="908"/>
    <cellStyle name="Normal 5 3 8" xfId="909"/>
    <cellStyle name="Normal 5 4 8" xfId="910"/>
    <cellStyle name="Normal 6 2 11" xfId="911"/>
    <cellStyle name="Normal 6 2 2 10" xfId="912"/>
    <cellStyle name="Normal 6 2 2 2 8" xfId="913"/>
    <cellStyle name="Normal 6 2 2 3 8" xfId="914"/>
    <cellStyle name="Normal 6 2 3 8" xfId="915"/>
    <cellStyle name="Normal 6 2 4 8" xfId="916"/>
    <cellStyle name="Normal 6 3 10" xfId="917"/>
    <cellStyle name="Normal 6 3 2 8" xfId="918"/>
    <cellStyle name="Normal 6 3 3 8" xfId="919"/>
    <cellStyle name="Normal 6 4 8" xfId="920"/>
    <cellStyle name="Normal 6 5 8" xfId="921"/>
    <cellStyle name="Normal 65 5" xfId="922"/>
    <cellStyle name="Porcentagem 6 9" xfId="923"/>
    <cellStyle name="Porcentagem 6 2 8" xfId="924"/>
    <cellStyle name="Vírgula 10 9" xfId="925"/>
    <cellStyle name="Vírgula 10 2 8" xfId="926"/>
    <cellStyle name="Vírgula 12 8" xfId="927"/>
    <cellStyle name="Vírgula 7 11" xfId="928"/>
    <cellStyle name="Vírgula 7 2 8" xfId="929"/>
    <cellStyle name="Vírgula 7 3 8" xfId="930"/>
    <cellStyle name="Vírgula 7 4 8" xfId="931"/>
    <cellStyle name="Vírgula 7 5 7" xfId="932"/>
    <cellStyle name="Vírgula 8 10" xfId="933"/>
    <cellStyle name="Vírgula 8 2 8" xfId="934"/>
    <cellStyle name="Vírgula 8 3 8" xfId="935"/>
    <cellStyle name="Normal 13 2 2 5" xfId="936"/>
    <cellStyle name="Normal 13 3 2 5" xfId="937"/>
    <cellStyle name="Normal 14 2 2 5" xfId="938"/>
    <cellStyle name="Normal 14 3 2 5" xfId="939"/>
    <cellStyle name="Normal 14 4 5" xfId="940"/>
    <cellStyle name="Normal 16 2 2 5" xfId="941"/>
    <cellStyle name="Normal 16 3 2 5" xfId="942"/>
    <cellStyle name="Normal 16 4 5" xfId="943"/>
    <cellStyle name="Normal 37 2 2 5" xfId="944"/>
    <cellStyle name="Normal 37 3 5" xfId="945"/>
    <cellStyle name="Normal 38 2 5" xfId="946"/>
    <cellStyle name="Normal 5 2 2 2 5" xfId="947"/>
    <cellStyle name="Normal 5 2 3 2 5" xfId="948"/>
    <cellStyle name="Normal 5 2 4 5" xfId="949"/>
    <cellStyle name="Normal 5 3 2 5" xfId="950"/>
    <cellStyle name="Normal 5 4 2 5" xfId="951"/>
    <cellStyle name="Normal 5 5 5" xfId="952"/>
    <cellStyle name="Normal 6 2 2 2 2 5" xfId="953"/>
    <cellStyle name="Normal 6 2 2 3 2 5" xfId="954"/>
    <cellStyle name="Normal 6 2 2 4 5" xfId="955"/>
    <cellStyle name="Normal 6 2 3 2 5" xfId="956"/>
    <cellStyle name="Normal 6 2 4 2 5" xfId="957"/>
    <cellStyle name="Normal 6 2 5 5" xfId="958"/>
    <cellStyle name="Normal 6 3 2 2 5" xfId="959"/>
    <cellStyle name="Normal 6 3 3 2 5" xfId="960"/>
    <cellStyle name="Normal 6 3 4 5" xfId="961"/>
    <cellStyle name="Normal 6 4 2 5" xfId="962"/>
    <cellStyle name="Normal 6 5 2 5" xfId="963"/>
    <cellStyle name="Normal 6 6 5" xfId="964"/>
    <cellStyle name="Normal 66 6" xfId="965"/>
    <cellStyle name="Normal 67 5" xfId="966"/>
    <cellStyle name="Porcentagem 6 2 2 5" xfId="967"/>
    <cellStyle name="Porcentagem 6 3 5" xfId="968"/>
    <cellStyle name="Vírgula 10 2 2 5" xfId="969"/>
    <cellStyle name="Vírgula 10 3 5" xfId="970"/>
    <cellStyle name="Vírgula 12 2 5" xfId="971"/>
    <cellStyle name="Vírgula 7 2 2 5" xfId="972"/>
    <cellStyle name="Vírgula 7 3 2 5" xfId="973"/>
    <cellStyle name="Vírgula 8 2 2 5" xfId="974"/>
    <cellStyle name="Vírgula 8 3 2 5" xfId="975"/>
    <cellStyle name="Vírgula 8 4 5" xfId="976"/>
    <cellStyle name="Vírgula 14 3" xfId="977"/>
    <cellStyle name="Normal 13 4 3 6" xfId="978"/>
    <cellStyle name="Normal 6 10 3" xfId="979"/>
    <cellStyle name="Normal 13 8 3" xfId="980"/>
    <cellStyle name="Normal 13 2 6 3" xfId="981"/>
    <cellStyle name="Normal 13 3 6 3" xfId="982"/>
    <cellStyle name="Normal 14 8 3" xfId="983"/>
    <cellStyle name="Normal 14 2 6 3" xfId="984"/>
    <cellStyle name="Normal 14 3 6 3" xfId="985"/>
    <cellStyle name="Normal 16 8 3" xfId="986"/>
    <cellStyle name="Normal 16 2 6 3" xfId="987"/>
    <cellStyle name="Normal 16 3 6 3" xfId="988"/>
    <cellStyle name="Normal 37 7 3" xfId="989"/>
    <cellStyle name="Normal 37 2 6 3" xfId="990"/>
    <cellStyle name="Normal 38 6 3" xfId="991"/>
    <cellStyle name="Normal 5 9 3" xfId="992"/>
    <cellStyle name="Normal 5 2 8 3" xfId="993"/>
    <cellStyle name="Normal 5 2 2 6 3" xfId="994"/>
    <cellStyle name="Normal 5 2 3 6 3" xfId="995"/>
    <cellStyle name="Normal 5 3 6 3" xfId="996"/>
    <cellStyle name="Normal 5 4 6 3" xfId="997"/>
    <cellStyle name="Normal 6 2 9 3" xfId="998"/>
    <cellStyle name="Normal 6 2 2 8 3" xfId="999"/>
    <cellStyle name="Normal 6 2 2 2 6 3" xfId="1000"/>
    <cellStyle name="Normal 6 2 2 3 6 3" xfId="1001"/>
    <cellStyle name="Normal 6 2 3 6 3" xfId="1002"/>
    <cellStyle name="Normal 6 2 4 6 3" xfId="1003"/>
    <cellStyle name="Normal 6 3 8 3" xfId="1004"/>
    <cellStyle name="Normal 6 3 2 6 3" xfId="1005"/>
    <cellStyle name="Normal 6 3 3 6 3" xfId="1006"/>
    <cellStyle name="Normal 6 4 6 3" xfId="1007"/>
    <cellStyle name="Normal 6 5 6 3" xfId="1008"/>
    <cellStyle name="Porcentagem 6 7 3" xfId="1009"/>
    <cellStyle name="Porcentagem 6 2 6 3" xfId="1010"/>
    <cellStyle name="Vírgula 10 7 3" xfId="1011"/>
    <cellStyle name="Vírgula 10 2 6 3" xfId="1012"/>
    <cellStyle name="Vírgula 12 6 3" xfId="1013"/>
    <cellStyle name="Vírgula 7 9 3" xfId="1014"/>
    <cellStyle name="Vírgula 7 2 6 3" xfId="1015"/>
    <cellStyle name="Vírgula 7 3 6 3" xfId="1016"/>
    <cellStyle name="Vírgula 8 8 3" xfId="1017"/>
    <cellStyle name="Vírgula 8 2 6 3" xfId="1018"/>
    <cellStyle name="Vírgula 8 3 6 3" xfId="1019"/>
    <cellStyle name="Normal 13 4 7 3" xfId="1020"/>
    <cellStyle name="Vírgula 7 4 6 3" xfId="1021"/>
    <cellStyle name="Normal 64 5 3" xfId="1022"/>
    <cellStyle name="Normal 13 4 2 5 3" xfId="1023"/>
    <cellStyle name="Normal 13 4 3 4 3" xfId="1024"/>
    <cellStyle name="Normal 13 5 5 3" xfId="1025"/>
    <cellStyle name="Vírgula 7 4 2 5 3" xfId="1026"/>
    <cellStyle name="Vírgula 7 5 5 3" xfId="1027"/>
    <cellStyle name="Normal 6 8 3" xfId="1028"/>
    <cellStyle name="Normal 13 6 3" xfId="1029"/>
    <cellStyle name="Normal 13 2 4 3" xfId="1030"/>
    <cellStyle name="Normal 13 3 4 3" xfId="1031"/>
    <cellStyle name="Normal 14 6 3" xfId="1032"/>
    <cellStyle name="Normal 14 2 4 3" xfId="1033"/>
    <cellStyle name="Normal 14 3 4 3" xfId="1034"/>
    <cellStyle name="Normal 16 6 3" xfId="1035"/>
    <cellStyle name="Normal 16 2 4 3" xfId="1036"/>
    <cellStyle name="Normal 16 3 4 3" xfId="1037"/>
    <cellStyle name="Normal 37 5 3" xfId="1038"/>
    <cellStyle name="Normal 37 2 4 3" xfId="1039"/>
    <cellStyle name="Normal 38 4 3" xfId="1040"/>
    <cellStyle name="Normal 5 7 3" xfId="1041"/>
    <cellStyle name="Normal 5 2 6 3" xfId="1042"/>
    <cellStyle name="Normal 5 2 2 4 3" xfId="1043"/>
    <cellStyle name="Normal 5 2 3 4 3" xfId="1044"/>
    <cellStyle name="Normal 5 3 4 3" xfId="1045"/>
    <cellStyle name="Normal 5 4 4 3" xfId="1046"/>
    <cellStyle name="Normal 6 2 7 3" xfId="1047"/>
    <cellStyle name="Normal 6 2 2 6 3" xfId="1048"/>
    <cellStyle name="Normal 6 2 2 2 4 3" xfId="1049"/>
    <cellStyle name="Normal 6 2 2 3 4 3" xfId="1050"/>
    <cellStyle name="Normal 6 2 3 4 3" xfId="1051"/>
    <cellStyle name="Normal 6 2 4 4 3" xfId="1052"/>
    <cellStyle name="Normal 6 3 6 3" xfId="1053"/>
    <cellStyle name="Normal 6 3 2 4 3" xfId="1054"/>
    <cellStyle name="Normal 6 3 3 4 3" xfId="1055"/>
    <cellStyle name="Normal 6 4 4 3" xfId="1056"/>
    <cellStyle name="Normal 6 5 4 3" xfId="1057"/>
    <cellStyle name="Porcentagem 6 5 3" xfId="1058"/>
    <cellStyle name="Porcentagem 6 2 4 3" xfId="1059"/>
    <cellStyle name="Vírgula 10 5 3" xfId="1060"/>
    <cellStyle name="Vírgula 10 2 4 3" xfId="1061"/>
    <cellStyle name="Vírgula 12 4 3" xfId="1062"/>
    <cellStyle name="Vírgula 7 7 3" xfId="1063"/>
    <cellStyle name="Vírgula 7 2 4 3" xfId="1064"/>
    <cellStyle name="Vírgula 7 3 4 3" xfId="1065"/>
    <cellStyle name="Vírgula 8 6 3" xfId="1066"/>
    <cellStyle name="Vírgula 8 2 4 3" xfId="1067"/>
    <cellStyle name="Vírgula 8 3 4 3" xfId="1068"/>
    <cellStyle name="Normal 13 4 4 3" xfId="1069"/>
    <cellStyle name="Vírgula 7 4 4 3" xfId="1070"/>
    <cellStyle name="Normal 64 3 3" xfId="1071"/>
    <cellStyle name="Vírgula 7 4 2 3 3" xfId="1072"/>
    <cellStyle name="Normal 66 3 3" xfId="1073"/>
    <cellStyle name="Normal 67 3 3" xfId="1074"/>
    <cellStyle name="Normal 13 5 3 3" xfId="1075"/>
    <cellStyle name="Normal 13 2 2 3 3" xfId="1076"/>
    <cellStyle name="Normal 13 3 2 3 3" xfId="1077"/>
    <cellStyle name="Normal 14 4 3 3" xfId="1078"/>
    <cellStyle name="Normal 14 2 2 3 3" xfId="1079"/>
    <cellStyle name="Normal 14 3 2 3 3" xfId="1080"/>
    <cellStyle name="Normal 16 4 3 3" xfId="1081"/>
    <cellStyle name="Normal 16 2 2 3 3" xfId="1082"/>
    <cellStyle name="Normal 16 3 2 3 3" xfId="1083"/>
    <cellStyle name="Normal 37 3 3 3" xfId="1084"/>
    <cellStyle name="Normal 37 2 2 3 3" xfId="1085"/>
    <cellStyle name="Normal 38 2 3 3" xfId="1086"/>
    <cellStyle name="Normal 5 5 3 3" xfId="1087"/>
    <cellStyle name="Normal 5 2 4 3 3" xfId="1088"/>
    <cellStyle name="Normal 5 2 2 2 3 3" xfId="1089"/>
    <cellStyle name="Normal 5 2 3 2 3 3" xfId="1090"/>
    <cellStyle name="Normal 5 3 2 3 3" xfId="1091"/>
    <cellStyle name="Normal 5 4 2 3 3" xfId="1092"/>
    <cellStyle name="Normal 6 6 3 3" xfId="1093"/>
    <cellStyle name="Normal 6 2 5 3 3" xfId="1094"/>
    <cellStyle name="Normal 6 2 2 4 3 3" xfId="1095"/>
    <cellStyle name="Normal 6 2 2 2 2 3 3" xfId="1096"/>
    <cellStyle name="Normal 6 2 2 3 2 3 3" xfId="1097"/>
    <cellStyle name="Normal 6 2 3 2 3 3" xfId="1098"/>
    <cellStyle name="Normal 6 2 4 2 3 3" xfId="1099"/>
    <cellStyle name="Normal 6 3 4 3 3" xfId="1100"/>
    <cellStyle name="Normal 6 3 2 2 3 3" xfId="1101"/>
    <cellStyle name="Normal 6 3 3 2 3 3" xfId="1102"/>
    <cellStyle name="Normal 6 4 2 3 3" xfId="1103"/>
    <cellStyle name="Normal 6 5 2 3 3" xfId="1104"/>
    <cellStyle name="Porcentagem 6 3 3 3" xfId="1105"/>
    <cellStyle name="Porcentagem 6 2 2 3 3" xfId="1106"/>
    <cellStyle name="Vírgula 10 3 3 3" xfId="1107"/>
    <cellStyle name="Vírgula 10 2 2 3 3" xfId="1108"/>
    <cellStyle name="Vírgula 12 2 3 3" xfId="1109"/>
    <cellStyle name="Vírgula 7 5 3 3" xfId="1110"/>
    <cellStyle name="Vírgula 7 2 2 3 3" xfId="1111"/>
    <cellStyle name="Vírgula 7 3 2 3 3" xfId="1112"/>
    <cellStyle name="Vírgula 8 4 3 3" xfId="1113"/>
    <cellStyle name="Vírgula 8 2 2 3 3" xfId="1114"/>
    <cellStyle name="Vírgula 8 3 2 3 3" xfId="1115"/>
    <cellStyle name="Normal 13 4 2 2 3" xfId="1116"/>
    <cellStyle name="Normal 13 4 3 2 3" xfId="1117"/>
    <cellStyle name="Normal 6 7 4" xfId="1118"/>
    <cellStyle name="Normal 13 2 3 4" xfId="1119"/>
    <cellStyle name="Normal 13 3 3 4" xfId="1120"/>
    <cellStyle name="Normal 14 5 4" xfId="1121"/>
    <cellStyle name="Normal 14 2 3 4" xfId="1122"/>
    <cellStyle name="Normal 14 3 3 4" xfId="1123"/>
    <cellStyle name="Normal 16 5 4" xfId="1124"/>
    <cellStyle name="Normal 16 2 3 4" xfId="1125"/>
    <cellStyle name="Normal 16 3 3 4" xfId="1126"/>
    <cellStyle name="Normal 37 4 4" xfId="1127"/>
    <cellStyle name="Normal 37 2 3 4" xfId="1128"/>
    <cellStyle name="Normal 38 3 4" xfId="1129"/>
    <cellStyle name="Normal 5 6 4" xfId="1130"/>
    <cellStyle name="Normal 5 2 5 4" xfId="1131"/>
    <cellStyle name="Normal 5 2 2 3 4" xfId="1132"/>
    <cellStyle name="Normal 5 2 3 3 4" xfId="1133"/>
    <cellStyle name="Normal 5 3 3 4" xfId="1134"/>
    <cellStyle name="Normal 5 4 3 4" xfId="1135"/>
    <cellStyle name="Normal 6 2 6 4" xfId="1136"/>
    <cellStyle name="Normal 6 2 2 5 4" xfId="1137"/>
    <cellStyle name="Normal 6 2 2 2 3 4" xfId="1138"/>
    <cellStyle name="Normal 6 2 2 3 3 4" xfId="1139"/>
    <cellStyle name="Normal 6 2 3 3 4" xfId="1140"/>
    <cellStyle name="Normal 6 2 4 3 4" xfId="1141"/>
    <cellStyle name="Normal 6 3 5 4" xfId="1142"/>
    <cellStyle name="Normal 6 3 2 3 4" xfId="1143"/>
    <cellStyle name="Normal 6 3 3 3 4" xfId="1144"/>
    <cellStyle name="Normal 6 4 3 4" xfId="1145"/>
    <cellStyle name="Normal 6 5 3 4" xfId="1146"/>
    <cellStyle name="Porcentagem 6 4 4" xfId="1147"/>
    <cellStyle name="Porcentagem 6 2 3 4" xfId="1148"/>
    <cellStyle name="Vírgula 10 4 4" xfId="1149"/>
    <cellStyle name="Vírgula 10 2 3 4" xfId="1150"/>
    <cellStyle name="Vírgula 12 3 4" xfId="1151"/>
    <cellStyle name="Vírgula 7 6 4" xfId="1152"/>
    <cellStyle name="Vírgula 7 2 3 4" xfId="1153"/>
    <cellStyle name="Vírgula 7 3 3 4" xfId="1154"/>
    <cellStyle name="Vírgula 7 4 3 4" xfId="1155"/>
    <cellStyle name="Vírgula 8 5 4" xfId="1156"/>
    <cellStyle name="Vírgula 8 2 3 4" xfId="1157"/>
    <cellStyle name="Vírgula 8 3 3 4" xfId="1158"/>
    <cellStyle name="Normal 13 5 2 4" xfId="1159"/>
    <cellStyle name="Vírgula 7 5 2 4" xfId="1160"/>
    <cellStyle name="Vírgula 7 4 2 2 5" xfId="1161"/>
    <cellStyle name="Normal 65 2 4" xfId="1162"/>
    <cellStyle name="Normal 6 9 3" xfId="1163"/>
    <cellStyle name="Normal 13 7 3" xfId="1164"/>
    <cellStyle name="Normal 13 2 5 3" xfId="1165"/>
    <cellStyle name="Normal 13 3 5 3" xfId="1166"/>
    <cellStyle name="Normal 14 7 3" xfId="1167"/>
    <cellStyle name="Normal 14 2 5 3" xfId="1168"/>
    <cellStyle name="Normal 14 3 5 3" xfId="1169"/>
    <cellStyle name="Normal 16 7 3" xfId="1170"/>
    <cellStyle name="Normal 16 2 5 3" xfId="1171"/>
    <cellStyle name="Normal 16 3 5 3" xfId="1172"/>
    <cellStyle name="Normal 37 6 3" xfId="1173"/>
    <cellStyle name="Normal 37 2 5 3" xfId="1174"/>
    <cellStyle name="Normal 38 5 3" xfId="1175"/>
    <cellStyle name="Normal 5 8 3" xfId="1176"/>
    <cellStyle name="Normal 5 2 7 3" xfId="1177"/>
    <cellStyle name="Normal 5 2 2 5 3" xfId="1178"/>
    <cellStyle name="Normal 5 2 3 5 3" xfId="1179"/>
    <cellStyle name="Normal 5 3 5 3" xfId="1180"/>
    <cellStyle name="Normal 5 4 5 3" xfId="1181"/>
    <cellStyle name="Normal 6 2 8 3" xfId="1182"/>
    <cellStyle name="Normal 6 2 2 7 3" xfId="1183"/>
    <cellStyle name="Normal 6 2 2 2 5 3" xfId="1184"/>
    <cellStyle name="Normal 6 2 2 3 5 3" xfId="1185"/>
    <cellStyle name="Normal 6 2 3 5 3" xfId="1186"/>
    <cellStyle name="Normal 6 2 4 5 3" xfId="1187"/>
    <cellStyle name="Normal 6 3 7 3" xfId="1188"/>
    <cellStyle name="Normal 6 3 2 5 3" xfId="1189"/>
    <cellStyle name="Normal 6 3 3 5 3" xfId="1190"/>
    <cellStyle name="Normal 6 4 5 3" xfId="1191"/>
    <cellStyle name="Normal 6 5 5 3" xfId="1192"/>
    <cellStyle name="Porcentagem 6 6 3" xfId="1193"/>
    <cellStyle name="Porcentagem 6 2 5 3" xfId="1194"/>
    <cellStyle name="Vírgula 10 6 3" xfId="1195"/>
    <cellStyle name="Vírgula 10 2 5 3" xfId="1196"/>
    <cellStyle name="Vírgula 12 5 3" xfId="1197"/>
    <cellStyle name="Vírgula 7 8 3" xfId="1198"/>
    <cellStyle name="Vírgula 7 2 5 3" xfId="1199"/>
    <cellStyle name="Vírgula 7 3 5 3" xfId="1200"/>
    <cellStyle name="Vírgula 8 7 3" xfId="1201"/>
    <cellStyle name="Vírgula 8 2 5 3" xfId="1202"/>
    <cellStyle name="Vírgula 8 3 5 3" xfId="1203"/>
    <cellStyle name="Normal 13 4 5 3" xfId="1204"/>
    <cellStyle name="Vírgula 7 4 5 3" xfId="1205"/>
    <cellStyle name="Normal 64 4 3" xfId="1206"/>
    <cellStyle name="Vírgula 7 4 2 4 3" xfId="1207"/>
    <cellStyle name="Normal 66 4 3" xfId="1208"/>
    <cellStyle name="Normal 67 2 3" xfId="1209"/>
    <cellStyle name="Normal 13 5 4 3" xfId="1210"/>
    <cellStyle name="Normal 13 2 2 2 3" xfId="1211"/>
    <cellStyle name="Normal 13 3 2 2 3" xfId="1212"/>
    <cellStyle name="Normal 14 4 2 3" xfId="1213"/>
    <cellStyle name="Normal 14 2 2 2 3" xfId="1214"/>
    <cellStyle name="Normal 14 3 2 2 3" xfId="1215"/>
    <cellStyle name="Normal 16 4 2 3" xfId="1216"/>
    <cellStyle name="Normal 16 2 2 2 3" xfId="1217"/>
    <cellStyle name="Normal 16 3 2 2 3" xfId="1218"/>
    <cellStyle name="Normal 37 3 2 3" xfId="1219"/>
    <cellStyle name="Normal 37 2 2 2 3" xfId="1220"/>
    <cellStyle name="Normal 38 2 2 3" xfId="1221"/>
    <cellStyle name="Normal 5 5 2 3" xfId="1222"/>
    <cellStyle name="Normal 5 2 4 2 3" xfId="1223"/>
    <cellStyle name="Normal 5 2 2 2 2 3" xfId="1224"/>
    <cellStyle name="Normal 5 2 3 2 2 3" xfId="1225"/>
    <cellStyle name="Normal 5 3 2 2 3" xfId="1226"/>
    <cellStyle name="Normal 5 4 2 2 3" xfId="1227"/>
    <cellStyle name="Normal 6 6 2 3" xfId="1228"/>
    <cellStyle name="Normal 6 2 5 2 3" xfId="1229"/>
    <cellStyle name="Normal 6 2 2 4 2 3" xfId="1230"/>
    <cellStyle name="Normal 6 2 2 2 2 2 3" xfId="1231"/>
    <cellStyle name="Normal 6 2 2 3 2 2 3" xfId="1232"/>
    <cellStyle name="Normal 6 2 3 2 2 3" xfId="1233"/>
    <cellStyle name="Normal 6 2 4 2 2 3" xfId="1234"/>
    <cellStyle name="Normal 6 3 4 2 3" xfId="1235"/>
    <cellStyle name="Normal 6 3 2 2 2 3" xfId="1236"/>
    <cellStyle name="Normal 6 3 3 2 2 3" xfId="1237"/>
    <cellStyle name="Normal 6 4 2 2 3" xfId="1238"/>
    <cellStyle name="Normal 6 5 2 2 3" xfId="1239"/>
    <cellStyle name="Porcentagem 6 3 2 3" xfId="1240"/>
    <cellStyle name="Porcentagem 6 2 2 2 3" xfId="1241"/>
    <cellStyle name="Vírgula 10 3 2 3" xfId="1242"/>
    <cellStyle name="Vírgula 10 2 2 2 3" xfId="1243"/>
    <cellStyle name="Vírgula 12 2 2 3" xfId="1244"/>
    <cellStyle name="Vírgula 7 5 4 3" xfId="1245"/>
    <cellStyle name="Vírgula 7 2 2 2 3" xfId="1246"/>
    <cellStyle name="Vírgula 7 3 2 2 3" xfId="1247"/>
    <cellStyle name="Vírgula 8 4 2 3" xfId="1248"/>
    <cellStyle name="Vírgula 8 2 2 2 3" xfId="1249"/>
    <cellStyle name="Vírgula 8 3 2 2 3" xfId="1250"/>
    <cellStyle name="Normal 13 4 2 3 3" xfId="1251"/>
    <cellStyle name="Normal 13 4 3 3 3" xfId="1252"/>
    <cellStyle name="Normal 6 7 2 3" xfId="1253"/>
    <cellStyle name="Normal 13 2 3 2 3" xfId="1254"/>
    <cellStyle name="Normal 13 3 3 2 3" xfId="1255"/>
    <cellStyle name="Normal 14 5 2 3" xfId="1256"/>
    <cellStyle name="Normal 14 2 3 2 3" xfId="1257"/>
    <cellStyle name="Normal 14 3 3 2 3" xfId="1258"/>
    <cellStyle name="Normal 16 5 2 3" xfId="1259"/>
    <cellStyle name="Normal 16 2 3 2 3" xfId="1260"/>
    <cellStyle name="Normal 16 3 3 2 3" xfId="1261"/>
    <cellStyle name="Normal 37 4 2 3" xfId="1262"/>
    <cellStyle name="Normal 37 2 3 2 3" xfId="1263"/>
    <cellStyle name="Normal 38 3 2 3" xfId="1264"/>
    <cellStyle name="Normal 5 6 2 3" xfId="1265"/>
    <cellStyle name="Normal 5 2 5 2 3" xfId="1266"/>
    <cellStyle name="Normal 5 2 2 3 2 3" xfId="1267"/>
    <cellStyle name="Normal 5 2 3 3 2 3" xfId="1268"/>
    <cellStyle name="Normal 5 3 3 2 3" xfId="1269"/>
    <cellStyle name="Normal 5 4 3 2 3" xfId="1270"/>
    <cellStyle name="Normal 6 2 6 2 3" xfId="1271"/>
    <cellStyle name="Normal 6 2 2 5 2 3" xfId="1272"/>
    <cellStyle name="Normal 6 2 2 2 3 2 3" xfId="1273"/>
    <cellStyle name="Normal 6 2 2 3 3 2 3" xfId="1274"/>
    <cellStyle name="Normal 6 2 3 3 2 3" xfId="1275"/>
    <cellStyle name="Normal 6 2 4 3 2 3" xfId="1276"/>
    <cellStyle name="Normal 6 3 5 2 3" xfId="1277"/>
    <cellStyle name="Normal 6 3 2 3 2 3" xfId="1278"/>
    <cellStyle name="Normal 6 3 3 3 2 3" xfId="1279"/>
    <cellStyle name="Normal 6 4 3 2 3" xfId="1280"/>
    <cellStyle name="Normal 6 5 3 2 3" xfId="1281"/>
    <cellStyle name="Porcentagem 6 4 2 3" xfId="1282"/>
    <cellStyle name="Porcentagem 6 2 3 2 3" xfId="1283"/>
    <cellStyle name="Vírgula 10 4 2 3" xfId="1284"/>
    <cellStyle name="Vírgula 10 2 3 2 3" xfId="1285"/>
    <cellStyle name="Vírgula 12 3 2 3" xfId="1286"/>
    <cellStyle name="Vírgula 7 6 2 3" xfId="1287"/>
    <cellStyle name="Vírgula 7 2 3 2 3" xfId="1288"/>
    <cellStyle name="Vírgula 7 3 3 2 3" xfId="1289"/>
    <cellStyle name="Vírgula 7 4 3 2 3" xfId="1290"/>
    <cellStyle name="Vírgula 8 5 2 3" xfId="1291"/>
    <cellStyle name="Vírgula 8 2 3 2 3" xfId="1292"/>
    <cellStyle name="Vírgula 8 3 3 2 3" xfId="1293"/>
    <cellStyle name="Normal 13 5 2 2 3" xfId="1294"/>
    <cellStyle name="Vírgula 7 5 2 2 3" xfId="1295"/>
    <cellStyle name="Vírgula 7 4 2 2 2 3" xfId="1296"/>
    <cellStyle name="Normal 65 2 2 3" xfId="1297"/>
    <cellStyle name="Normal 13 4 6 3" xfId="1298"/>
    <cellStyle name="Normal 13 4 2 4 3" xfId="1299"/>
    <cellStyle name="Vírgula 7 4 2 2 3 3" xfId="1300"/>
    <cellStyle name="Normal 103" xfId="1301"/>
    <cellStyle name="Normal 6 11" xfId="1302"/>
    <cellStyle name="Normal 13 4 2 6" xfId="1303"/>
    <cellStyle name="Vírgula 7 4 2 6" xfId="1304"/>
    <cellStyle name="Normal 13 9" xfId="1305"/>
    <cellStyle name="Normal 13 2 7" xfId="1306"/>
    <cellStyle name="Normal 13 3 7" xfId="1307"/>
    <cellStyle name="Normal 13 4 8" xfId="1308"/>
    <cellStyle name="Normal 13 5 6" xfId="1309"/>
    <cellStyle name="Normal 14 9" xfId="1310"/>
    <cellStyle name="Normal 14 2 7" xfId="1311"/>
    <cellStyle name="Normal 14 3 7" xfId="1312"/>
    <cellStyle name="Normal 16 9" xfId="1313"/>
    <cellStyle name="Normal 16 2 7" xfId="1314"/>
    <cellStyle name="Normal 16 3 7" xfId="1315"/>
    <cellStyle name="Normal 37 8" xfId="1316"/>
    <cellStyle name="Normal 37 2 7" xfId="1317"/>
    <cellStyle name="Normal 38 7" xfId="1318"/>
    <cellStyle name="Normal 5 10" xfId="1319"/>
    <cellStyle name="Normal 5 2 9" xfId="1320"/>
    <cellStyle name="Normal 5 2 2 7" xfId="1321"/>
    <cellStyle name="Normal 5 2 3 7" xfId="1322"/>
    <cellStyle name="Normal 5 3 7" xfId="1323"/>
    <cellStyle name="Normal 5 4 7" xfId="1324"/>
    <cellStyle name="Normal 6 2 10" xfId="1325"/>
    <cellStyle name="Normal 6 2 2 9" xfId="1326"/>
    <cellStyle name="Normal 6 2 2 2 7" xfId="1327"/>
    <cellStyle name="Normal 6 2 2 3 7" xfId="1328"/>
    <cellStyle name="Normal 6 2 3 7" xfId="1329"/>
    <cellStyle name="Normal 6 2 4 7" xfId="1330"/>
    <cellStyle name="Normal 6 3 9" xfId="1331"/>
    <cellStyle name="Normal 6 3 2 7" xfId="1332"/>
    <cellStyle name="Normal 6 3 3 7" xfId="1333"/>
    <cellStyle name="Normal 6 4 7" xfId="1334"/>
    <cellStyle name="Normal 6 5 7" xfId="1335"/>
    <cellStyle name="Normal 65 4" xfId="1336"/>
    <cellStyle name="Porcentagem 6 8" xfId="1337"/>
    <cellStyle name="Porcentagem 6 2 7" xfId="1338"/>
    <cellStyle name="Vírgula 10 8" xfId="1339"/>
    <cellStyle name="Vírgula 10 2 7" xfId="1340"/>
    <cellStyle name="Vírgula 12 7" xfId="1341"/>
    <cellStyle name="Vírgula 7 10" xfId="1342"/>
    <cellStyle name="Vírgula 7 2 7" xfId="1343"/>
    <cellStyle name="Vírgula 7 3 7" xfId="1344"/>
    <cellStyle name="Vírgula 7 4 7" xfId="1345"/>
    <cellStyle name="Vírgula 7 5 6" xfId="1346"/>
    <cellStyle name="Vírgula 8 9" xfId="1347"/>
    <cellStyle name="Vírgula 8 2 7" xfId="1348"/>
    <cellStyle name="Vírgula 8 3 7" xfId="1349"/>
    <cellStyle name="Normal 104" xfId="1350"/>
    <cellStyle name="Normal 13 2 2 4" xfId="1351"/>
    <cellStyle name="Normal 13 3 2 4" xfId="1352"/>
    <cellStyle name="Normal 14 2 2 4" xfId="1353"/>
    <cellStyle name="Normal 14 3 2 4" xfId="1354"/>
    <cellStyle name="Normal 14 4 4" xfId="1355"/>
    <cellStyle name="Normal 16 2 2 4" xfId="1356"/>
    <cellStyle name="Normal 16 3 2 4" xfId="1357"/>
    <cellStyle name="Normal 16 4 4" xfId="1358"/>
    <cellStyle name="Normal 37 2 2 4" xfId="1359"/>
    <cellStyle name="Normal 37 3 4" xfId="1360"/>
    <cellStyle name="Normal 38 2 4" xfId="1361"/>
    <cellStyle name="Normal 5 2 2 2 4" xfId="1362"/>
    <cellStyle name="Normal 5 2 3 2 4" xfId="1363"/>
    <cellStyle name="Normal 5 2 4 4" xfId="1364"/>
    <cellStyle name="Normal 5 3 2 4" xfId="1365"/>
    <cellStyle name="Normal 5 4 2 4" xfId="1366"/>
    <cellStyle name="Normal 5 5 4" xfId="1367"/>
    <cellStyle name="Normal 6 2 2 2 2 4" xfId="1368"/>
    <cellStyle name="Normal 6 2 2 3 2 4" xfId="1369"/>
    <cellStyle name="Normal 6 2 2 4 4" xfId="1370"/>
    <cellStyle name="Normal 6 2 3 2 4" xfId="1371"/>
    <cellStyle name="Normal 6 2 4 2 4" xfId="1372"/>
    <cellStyle name="Normal 6 2 5 4" xfId="1373"/>
    <cellStyle name="Normal 6 3 2 2 4" xfId="1374"/>
    <cellStyle name="Normal 6 3 3 2 4" xfId="1375"/>
    <cellStyle name="Normal 6 3 4 4" xfId="1376"/>
    <cellStyle name="Normal 6 4 2 4" xfId="1377"/>
    <cellStyle name="Normal 6 5 2 4" xfId="1378"/>
    <cellStyle name="Normal 6 6 4" xfId="1379"/>
    <cellStyle name="Normal 66 5" xfId="1380"/>
    <cellStyle name="Normal 67 4" xfId="1381"/>
    <cellStyle name="Porcentagem 6 2 2 4" xfId="1382"/>
    <cellStyle name="Porcentagem 6 3 4" xfId="1383"/>
    <cellStyle name="Vírgula 10 2 2 4" xfId="1384"/>
    <cellStyle name="Vírgula 10 3 4" xfId="1385"/>
    <cellStyle name="Vírgula 12 2 4" xfId="1386"/>
    <cellStyle name="Vírgula 7 2 2 4" xfId="1387"/>
    <cellStyle name="Vírgula 7 3 2 4" xfId="1388"/>
    <cellStyle name="Vírgula 8 2 2 4" xfId="1389"/>
    <cellStyle name="Vírgula 8 3 2 4" xfId="1390"/>
    <cellStyle name="Vírgula 8 4 4" xfId="1391"/>
    <cellStyle name="Vírgula 14 2" xfId="1392"/>
    <cellStyle name="Normal 13 4 3 5" xfId="1393"/>
    <cellStyle name="Normal 6 10 2" xfId="1394"/>
    <cellStyle name="Normal 13 8 2" xfId="1395"/>
    <cellStyle name="Normal 13 2 6 2" xfId="1396"/>
    <cellStyle name="Normal 13 3 6 2" xfId="1397"/>
    <cellStyle name="Normal 14 8 2" xfId="1398"/>
    <cellStyle name="Normal 14 2 6 2" xfId="1399"/>
    <cellStyle name="Normal 14 3 6 2" xfId="1400"/>
    <cellStyle name="Normal 16 8 2" xfId="1401"/>
    <cellStyle name="Normal 16 2 6 2" xfId="1402"/>
    <cellStyle name="Normal 16 3 6 2" xfId="1403"/>
    <cellStyle name="Normal 37 7 2" xfId="1404"/>
    <cellStyle name="Normal 37 2 6 2" xfId="1405"/>
    <cellStyle name="Normal 38 6 2" xfId="1406"/>
    <cellStyle name="Normal 5 9 2" xfId="1407"/>
    <cellStyle name="Normal 5 2 8 2" xfId="1408"/>
    <cellStyle name="Normal 5 2 2 6 2" xfId="1409"/>
    <cellStyle name="Normal 5 2 3 6 2" xfId="1410"/>
    <cellStyle name="Normal 5 3 6 2" xfId="1411"/>
    <cellStyle name="Normal 5 4 6 2" xfId="1412"/>
    <cellStyle name="Normal 6 2 9 2" xfId="1413"/>
    <cellStyle name="Normal 6 2 2 8 2" xfId="1414"/>
    <cellStyle name="Normal 6 2 2 2 6 2" xfId="1415"/>
    <cellStyle name="Normal 6 2 2 3 6 2" xfId="1416"/>
    <cellStyle name="Normal 6 2 3 6 2" xfId="1417"/>
    <cellStyle name="Normal 6 2 4 6 2" xfId="1418"/>
    <cellStyle name="Normal 6 3 8 2" xfId="1419"/>
    <cellStyle name="Normal 6 3 2 6 2" xfId="1420"/>
    <cellStyle name="Normal 6 3 3 6 2" xfId="1421"/>
    <cellStyle name="Normal 6 4 6 2" xfId="1422"/>
    <cellStyle name="Normal 6 5 6 2" xfId="1423"/>
    <cellStyle name="Porcentagem 6 7 2" xfId="1424"/>
    <cellStyle name="Porcentagem 6 2 6 2" xfId="1425"/>
    <cellStyle name="Vírgula 10 7 2" xfId="1426"/>
    <cellStyle name="Vírgula 10 2 6 2" xfId="1427"/>
    <cellStyle name="Vírgula 12 6 2" xfId="1428"/>
    <cellStyle name="Vírgula 7 9 2" xfId="1429"/>
    <cellStyle name="Vírgula 7 2 6 2" xfId="1430"/>
    <cellStyle name="Vírgula 7 3 6 2" xfId="1431"/>
    <cellStyle name="Vírgula 8 8 2" xfId="1432"/>
    <cellStyle name="Vírgula 8 2 6 2" xfId="1433"/>
    <cellStyle name="Vírgula 8 3 6 2" xfId="1434"/>
    <cellStyle name="Normal 13 4 7 2" xfId="1435"/>
    <cellStyle name="Vírgula 7 4 6 2" xfId="1436"/>
    <cellStyle name="Normal 64 5 2" xfId="1437"/>
    <cellStyle name="Normal 13 4 2 5 2" xfId="1438"/>
    <cellStyle name="Normal 13 4 3 4 2" xfId="1439"/>
    <cellStyle name="Normal 13 5 5 2" xfId="1440"/>
    <cellStyle name="Vírgula 7 4 2 5 2" xfId="1441"/>
    <cellStyle name="Vírgula 7 5 5 2" xfId="1442"/>
    <cellStyle name="Normal 6 8 2" xfId="1443"/>
    <cellStyle name="Normal 13 6 2" xfId="1444"/>
    <cellStyle name="Normal 13 2 4 2" xfId="1445"/>
    <cellStyle name="Normal 13 3 4 2" xfId="1446"/>
    <cellStyle name="Normal 14 6 2" xfId="1447"/>
    <cellStyle name="Normal 14 2 4 2" xfId="1448"/>
    <cellStyle name="Normal 14 3 4 2" xfId="1449"/>
    <cellStyle name="Normal 16 6 2" xfId="1450"/>
    <cellStyle name="Normal 16 2 4 2" xfId="1451"/>
    <cellStyle name="Normal 16 3 4 2" xfId="1452"/>
    <cellStyle name="Normal 37 5 2" xfId="1453"/>
    <cellStyle name="Normal 37 2 4 2" xfId="1454"/>
    <cellStyle name="Normal 38 4 2" xfId="1455"/>
    <cellStyle name="Normal 5 7 2" xfId="1456"/>
    <cellStyle name="Normal 5 2 6 2" xfId="1457"/>
    <cellStyle name="Normal 5 2 2 4 2" xfId="1458"/>
    <cellStyle name="Normal 5 2 3 4 2" xfId="1459"/>
    <cellStyle name="Normal 5 3 4 2" xfId="1460"/>
    <cellStyle name="Normal 5 4 4 2" xfId="1461"/>
    <cellStyle name="Normal 6 2 7 2" xfId="1462"/>
    <cellStyle name="Normal 6 2 2 6 2" xfId="1463"/>
    <cellStyle name="Normal 6 2 2 2 4 2" xfId="1464"/>
    <cellStyle name="Normal 6 2 2 3 4 2" xfId="1465"/>
    <cellStyle name="Normal 6 2 3 4 2" xfId="1466"/>
    <cellStyle name="Normal 6 2 4 4 2" xfId="1467"/>
    <cellStyle name="Normal 6 3 6 2" xfId="1468"/>
    <cellStyle name="Normal 6 3 2 4 2" xfId="1469"/>
    <cellStyle name="Normal 6 3 3 4 2" xfId="1470"/>
    <cellStyle name="Normal 6 4 4 2" xfId="1471"/>
    <cellStyle name="Normal 6 5 4 2" xfId="1472"/>
    <cellStyle name="Porcentagem 6 5 2" xfId="1473"/>
    <cellStyle name="Porcentagem 6 2 4 2" xfId="1474"/>
    <cellStyle name="Vírgula 10 5 2" xfId="1475"/>
    <cellStyle name="Vírgula 10 2 4 2" xfId="1476"/>
    <cellStyle name="Vírgula 12 4 2" xfId="1477"/>
    <cellStyle name="Vírgula 7 7 2" xfId="1478"/>
    <cellStyle name="Vírgula 7 2 4 2" xfId="1479"/>
    <cellStyle name="Vírgula 7 3 4 2" xfId="1480"/>
    <cellStyle name="Vírgula 8 6 2" xfId="1481"/>
    <cellStyle name="Vírgula 8 2 4 2" xfId="1482"/>
    <cellStyle name="Vírgula 8 3 4 2" xfId="1483"/>
    <cellStyle name="Normal 13 4 4 2" xfId="1484"/>
    <cellStyle name="Vírgula 7 4 4 2" xfId="1485"/>
    <cellStyle name="Normal 64 3 2" xfId="1486"/>
    <cellStyle name="Vírgula 7 4 2 3 2" xfId="1487"/>
    <cellStyle name="Normal 66 3 2" xfId="1488"/>
    <cellStyle name="Normal 67 3 2" xfId="1489"/>
    <cellStyle name="Normal 13 5 3 2" xfId="1490"/>
    <cellStyle name="Normal 13 2 2 3 2" xfId="1491"/>
    <cellStyle name="Normal 13 3 2 3 2" xfId="1492"/>
    <cellStyle name="Normal 14 4 3 2" xfId="1493"/>
    <cellStyle name="Normal 14 2 2 3 2" xfId="1494"/>
    <cellStyle name="Normal 14 3 2 3 2" xfId="1495"/>
    <cellStyle name="Normal 16 4 3 2" xfId="1496"/>
    <cellStyle name="Normal 16 2 2 3 2" xfId="1497"/>
    <cellStyle name="Normal 16 3 2 3 2" xfId="1498"/>
    <cellStyle name="Normal 37 3 3 2" xfId="1499"/>
    <cellStyle name="Normal 37 2 2 3 2" xfId="1500"/>
    <cellStyle name="Normal 38 2 3 2" xfId="1501"/>
    <cellStyle name="Normal 5 5 3 2" xfId="1502"/>
    <cellStyle name="Normal 5 2 4 3 2" xfId="1503"/>
    <cellStyle name="Normal 5 2 2 2 3 2" xfId="1504"/>
    <cellStyle name="Normal 5 2 3 2 3 2" xfId="1505"/>
    <cellStyle name="Normal 5 3 2 3 2" xfId="1506"/>
    <cellStyle name="Normal 5 4 2 3 2" xfId="1507"/>
    <cellStyle name="Normal 6 6 3 2" xfId="1508"/>
    <cellStyle name="Normal 6 2 5 3 2" xfId="1509"/>
    <cellStyle name="Normal 6 2 2 4 3 2" xfId="1510"/>
    <cellStyle name="Normal 6 2 2 2 2 3 2" xfId="1511"/>
    <cellStyle name="Normal 6 2 2 3 2 3 2" xfId="1512"/>
    <cellStyle name="Normal 6 2 3 2 3 2" xfId="1513"/>
    <cellStyle name="Normal 6 2 4 2 3 2" xfId="1514"/>
    <cellStyle name="Normal 6 3 4 3 2" xfId="1515"/>
    <cellStyle name="Normal 6 3 2 2 3 2" xfId="1516"/>
    <cellStyle name="Normal 6 3 3 2 3 2" xfId="1517"/>
    <cellStyle name="Normal 6 4 2 3 2" xfId="1518"/>
    <cellStyle name="Normal 6 5 2 3 2" xfId="1519"/>
    <cellStyle name="Porcentagem 6 3 3 2" xfId="1520"/>
    <cellStyle name="Porcentagem 6 2 2 3 2" xfId="1521"/>
    <cellStyle name="Vírgula 10 3 3 2" xfId="1522"/>
    <cellStyle name="Vírgula 10 2 2 3 2" xfId="1523"/>
    <cellStyle name="Vírgula 12 2 3 2" xfId="1524"/>
    <cellStyle name="Vírgula 7 5 3 2" xfId="1525"/>
    <cellStyle name="Vírgula 7 2 2 3 2" xfId="1526"/>
    <cellStyle name="Vírgula 7 3 2 3 2" xfId="1527"/>
    <cellStyle name="Vírgula 8 4 3 2" xfId="1528"/>
    <cellStyle name="Vírgula 8 2 2 3 2" xfId="1529"/>
    <cellStyle name="Vírgula 8 3 2 3 2" xfId="1530"/>
    <cellStyle name="Normal 13 4 2 2 2" xfId="1531"/>
    <cellStyle name="Normal 13 4 3 2 2" xfId="1532"/>
    <cellStyle name="Normal 6 7 3" xfId="1533"/>
    <cellStyle name="Normal 13 2 3 3" xfId="1534"/>
    <cellStyle name="Normal 13 3 3 3" xfId="1535"/>
    <cellStyle name="Normal 14 5 3" xfId="1536"/>
    <cellStyle name="Normal 14 2 3 3" xfId="1537"/>
    <cellStyle name="Normal 14 3 3 3" xfId="1538"/>
    <cellStyle name="Normal 16 5 3" xfId="1539"/>
    <cellStyle name="Normal 16 2 3 3" xfId="1540"/>
    <cellStyle name="Normal 16 3 3 3" xfId="1541"/>
    <cellStyle name="Normal 37 4 3" xfId="1542"/>
    <cellStyle name="Normal 37 2 3 3" xfId="1543"/>
    <cellStyle name="Normal 38 3 3" xfId="1544"/>
    <cellStyle name="Normal 5 6 3" xfId="1545"/>
    <cellStyle name="Normal 5 2 5 3" xfId="1546"/>
    <cellStyle name="Normal 5 2 2 3 3" xfId="1547"/>
    <cellStyle name="Normal 5 2 3 3 3" xfId="1548"/>
    <cellStyle name="Normal 5 3 3 3" xfId="1549"/>
    <cellStyle name="Normal 5 4 3 3" xfId="1550"/>
    <cellStyle name="Normal 6 2 6 3" xfId="1551"/>
    <cellStyle name="Normal 6 2 2 5 3" xfId="1552"/>
    <cellStyle name="Normal 6 2 2 2 3 3" xfId="1553"/>
    <cellStyle name="Normal 6 2 2 3 3 3" xfId="1554"/>
    <cellStyle name="Normal 6 2 3 3 3" xfId="1555"/>
    <cellStyle name="Normal 6 2 4 3 3" xfId="1556"/>
    <cellStyle name="Normal 6 3 5 3" xfId="1557"/>
    <cellStyle name="Normal 6 3 2 3 3" xfId="1558"/>
    <cellStyle name="Normal 6 3 3 3 3" xfId="1559"/>
    <cellStyle name="Normal 6 4 3 3" xfId="1560"/>
    <cellStyle name="Normal 6 5 3 3" xfId="1561"/>
    <cellStyle name="Porcentagem 6 4 3" xfId="1562"/>
    <cellStyle name="Porcentagem 6 2 3 3" xfId="1563"/>
    <cellStyle name="Vírgula 10 4 3" xfId="1564"/>
    <cellStyle name="Vírgula 10 2 3 3" xfId="1565"/>
    <cellStyle name="Vírgula 12 3 3" xfId="1566"/>
    <cellStyle name="Vírgula 7 6 3" xfId="1567"/>
    <cellStyle name="Vírgula 7 2 3 3" xfId="1568"/>
    <cellStyle name="Vírgula 7 3 3 3" xfId="1569"/>
    <cellStyle name="Vírgula 7 4 3 3" xfId="1570"/>
    <cellStyle name="Vírgula 8 5 3" xfId="1571"/>
    <cellStyle name="Vírgula 8 2 3 3" xfId="1572"/>
    <cellStyle name="Vírgula 8 3 3 3" xfId="1573"/>
    <cellStyle name="Normal 13 5 2 3" xfId="1574"/>
    <cellStyle name="Vírgula 7 5 2 3" xfId="1575"/>
    <cellStyle name="Vírgula 7 4 2 2 4" xfId="1576"/>
    <cellStyle name="Normal 65 2 3" xfId="1577"/>
    <cellStyle name="Normal 6 9 2" xfId="1578"/>
    <cellStyle name="Normal 13 7 2" xfId="1579"/>
    <cellStyle name="Normal 13 2 5 2" xfId="1580"/>
    <cellStyle name="Normal 13 3 5 2" xfId="1581"/>
    <cellStyle name="Normal 14 7 2" xfId="1582"/>
    <cellStyle name="Normal 14 2 5 2" xfId="1583"/>
    <cellStyle name="Normal 14 3 5 2" xfId="1584"/>
    <cellStyle name="Normal 16 7 2" xfId="1585"/>
    <cellStyle name="Normal 16 2 5 2" xfId="1586"/>
    <cellStyle name="Normal 16 3 5 2" xfId="1587"/>
    <cellStyle name="Normal 37 6 2" xfId="1588"/>
    <cellStyle name="Normal 37 2 5 2" xfId="1589"/>
    <cellStyle name="Normal 38 5 2" xfId="1590"/>
    <cellStyle name="Normal 5 8 2" xfId="1591"/>
    <cellStyle name="Normal 5 2 7 2" xfId="1592"/>
    <cellStyle name="Normal 5 2 2 5 2" xfId="1593"/>
    <cellStyle name="Normal 5 2 3 5 2" xfId="1594"/>
    <cellStyle name="Normal 5 3 5 2" xfId="1595"/>
    <cellStyle name="Normal 5 4 5 2" xfId="1596"/>
    <cellStyle name="Normal 6 2 8 2" xfId="1597"/>
    <cellStyle name="Normal 6 2 2 7 2" xfId="1598"/>
    <cellStyle name="Normal 6 2 2 2 5 2" xfId="1599"/>
    <cellStyle name="Normal 6 2 2 3 5 2" xfId="1600"/>
    <cellStyle name="Normal 6 2 3 5 2" xfId="1601"/>
    <cellStyle name="Normal 6 2 4 5 2" xfId="1602"/>
    <cellStyle name="Normal 6 3 7 2" xfId="1603"/>
    <cellStyle name="Normal 6 3 2 5 2" xfId="1604"/>
    <cellStyle name="Normal 6 3 3 5 2" xfId="1605"/>
    <cellStyle name="Normal 6 4 5 2" xfId="1606"/>
    <cellStyle name="Normal 6 5 5 2" xfId="1607"/>
    <cellStyle name="Porcentagem 6 6 2" xfId="1608"/>
    <cellStyle name="Porcentagem 6 2 5 2" xfId="1609"/>
    <cellStyle name="Vírgula 10 6 2" xfId="1610"/>
    <cellStyle name="Vírgula 10 2 5 2" xfId="1611"/>
    <cellStyle name="Vírgula 12 5 2" xfId="1612"/>
    <cellStyle name="Vírgula 7 8 2" xfId="1613"/>
    <cellStyle name="Vírgula 7 2 5 2" xfId="1614"/>
    <cellStyle name="Vírgula 7 3 5 2" xfId="1615"/>
    <cellStyle name="Vírgula 8 7 2" xfId="1616"/>
    <cellStyle name="Vírgula 8 2 5 2" xfId="1617"/>
    <cellStyle name="Vírgula 8 3 5 2" xfId="1618"/>
    <cellStyle name="Normal 13 4 5 2" xfId="1619"/>
    <cellStyle name="Vírgula 7 4 5 2" xfId="1620"/>
    <cellStyle name="Normal 64 4 2" xfId="1621"/>
    <cellStyle name="Vírgula 7 4 2 4 2" xfId="1622"/>
    <cellStyle name="Normal 66 4 2" xfId="1623"/>
    <cellStyle name="Normal 67 2 2" xfId="1624"/>
    <cellStyle name="Normal 13 5 4 2" xfId="1625"/>
    <cellStyle name="Normal 13 2 2 2 2" xfId="1626"/>
    <cellStyle name="Normal 13 3 2 2 2" xfId="1627"/>
    <cellStyle name="Normal 14 4 2 2" xfId="1628"/>
    <cellStyle name="Normal 14 2 2 2 2" xfId="1629"/>
    <cellStyle name="Normal 14 3 2 2 2" xfId="1630"/>
    <cellStyle name="Normal 16 4 2 2" xfId="1631"/>
    <cellStyle name="Normal 16 2 2 2 2" xfId="1632"/>
    <cellStyle name="Normal 16 3 2 2 2" xfId="1633"/>
    <cellStyle name="Normal 37 3 2 2" xfId="1634"/>
    <cellStyle name="Normal 37 2 2 2 2" xfId="1635"/>
    <cellStyle name="Normal 38 2 2 2" xfId="1636"/>
    <cellStyle name="Normal 5 5 2 2" xfId="1637"/>
    <cellStyle name="Normal 5 2 4 2 2" xfId="1638"/>
    <cellStyle name="Normal 5 2 2 2 2 2" xfId="1639"/>
    <cellStyle name="Normal 5 2 3 2 2 2" xfId="1640"/>
    <cellStyle name="Normal 5 3 2 2 2" xfId="1641"/>
    <cellStyle name="Normal 5 4 2 2 2" xfId="1642"/>
    <cellStyle name="Normal 6 6 2 2" xfId="1643"/>
    <cellStyle name="Normal 6 2 5 2 2" xfId="1644"/>
    <cellStyle name="Normal 6 2 2 4 2 2" xfId="1645"/>
    <cellStyle name="Normal 6 2 2 2 2 2 2" xfId="1646"/>
    <cellStyle name="Normal 6 2 2 3 2 2 2" xfId="1647"/>
    <cellStyle name="Normal 6 2 3 2 2 2" xfId="1648"/>
    <cellStyle name="Normal 6 2 4 2 2 2" xfId="1649"/>
    <cellStyle name="Normal 6 3 4 2 2" xfId="1650"/>
    <cellStyle name="Normal 6 3 2 2 2 2" xfId="1651"/>
    <cellStyle name="Normal 6 3 3 2 2 2" xfId="1652"/>
    <cellStyle name="Normal 6 4 2 2 2" xfId="1653"/>
    <cellStyle name="Normal 6 5 2 2 2" xfId="1654"/>
    <cellStyle name="Porcentagem 6 3 2 2" xfId="1655"/>
    <cellStyle name="Porcentagem 6 2 2 2 2" xfId="1656"/>
    <cellStyle name="Vírgula 10 3 2 2" xfId="1657"/>
    <cellStyle name="Vírgula 10 2 2 2 2" xfId="1658"/>
    <cellStyle name="Vírgula 12 2 2 2" xfId="1659"/>
    <cellStyle name="Vírgula 7 5 4 2" xfId="1660"/>
    <cellStyle name="Vírgula 7 2 2 2 2" xfId="1661"/>
    <cellStyle name="Vírgula 7 3 2 2 2" xfId="1662"/>
    <cellStyle name="Vírgula 8 4 2 2" xfId="1663"/>
    <cellStyle name="Vírgula 8 2 2 2 2" xfId="1664"/>
    <cellStyle name="Vírgula 8 3 2 2 2" xfId="1665"/>
    <cellStyle name="Normal 13 4 2 3 2" xfId="1666"/>
    <cellStyle name="Normal 13 4 3 3 2" xfId="1667"/>
    <cellStyle name="Normal 6 7 2 2" xfId="1668"/>
    <cellStyle name="Normal 13 2 3 2 2" xfId="1669"/>
    <cellStyle name="Normal 13 3 3 2 2" xfId="1670"/>
    <cellStyle name="Normal 14 5 2 2" xfId="1671"/>
    <cellStyle name="Normal 14 2 3 2 2" xfId="1672"/>
    <cellStyle name="Normal 14 3 3 2 2" xfId="1673"/>
    <cellStyle name="Normal 16 5 2 2" xfId="1674"/>
    <cellStyle name="Normal 16 2 3 2 2" xfId="1675"/>
    <cellStyle name="Normal 16 3 3 2 2" xfId="1676"/>
    <cellStyle name="Normal 37 4 2 2" xfId="1677"/>
    <cellStyle name="Normal 37 2 3 2 2" xfId="1678"/>
    <cellStyle name="Normal 38 3 2 2" xfId="1679"/>
    <cellStyle name="Normal 5 6 2 2" xfId="1680"/>
    <cellStyle name="Normal 5 2 5 2 2" xfId="1681"/>
    <cellStyle name="Normal 5 2 2 3 2 2" xfId="1682"/>
    <cellStyle name="Normal 5 2 3 3 2 2" xfId="1683"/>
    <cellStyle name="Normal 5 3 3 2 2" xfId="1684"/>
    <cellStyle name="Normal 5 4 3 2 2" xfId="1685"/>
    <cellStyle name="Normal 6 2 6 2 2" xfId="1686"/>
    <cellStyle name="Normal 6 2 2 5 2 2" xfId="1687"/>
    <cellStyle name="Normal 6 2 2 2 3 2 2" xfId="1688"/>
    <cellStyle name="Normal 6 2 2 3 3 2 2" xfId="1689"/>
    <cellStyle name="Normal 6 2 3 3 2 2" xfId="1690"/>
    <cellStyle name="Normal 6 2 4 3 2 2" xfId="1691"/>
    <cellStyle name="Normal 6 3 5 2 2" xfId="1692"/>
    <cellStyle name="Normal 6 3 2 3 2 2" xfId="1693"/>
    <cellStyle name="Normal 6 3 3 3 2 2" xfId="1694"/>
    <cellStyle name="Normal 6 4 3 2 2" xfId="1695"/>
    <cellStyle name="Normal 6 5 3 2 2" xfId="1696"/>
    <cellStyle name="Porcentagem 6 4 2 2" xfId="1697"/>
    <cellStyle name="Porcentagem 6 2 3 2 2" xfId="1698"/>
    <cellStyle name="Vírgula 10 4 2 2" xfId="1699"/>
    <cellStyle name="Vírgula 10 2 3 2 2" xfId="1700"/>
    <cellStyle name="Vírgula 12 3 2 2" xfId="1701"/>
    <cellStyle name="Vírgula 7 6 2 2" xfId="1702"/>
    <cellStyle name="Vírgula 7 2 3 2 2" xfId="1703"/>
    <cellStyle name="Vírgula 7 3 3 2 2" xfId="1704"/>
    <cellStyle name="Vírgula 7 4 3 2 2" xfId="1705"/>
    <cellStyle name="Vírgula 8 5 2 2" xfId="1706"/>
    <cellStyle name="Vírgula 8 2 3 2 2" xfId="1707"/>
    <cellStyle name="Vírgula 8 3 3 2 2" xfId="1708"/>
    <cellStyle name="Normal 13 5 2 2 2" xfId="1709"/>
    <cellStyle name="Vírgula 7 5 2 2 2" xfId="1710"/>
    <cellStyle name="Vírgula 7 4 2 2 2 2" xfId="1711"/>
    <cellStyle name="Normal 65 2 2 2" xfId="1712"/>
    <cellStyle name="Normal 13 4 6 2" xfId="1713"/>
    <cellStyle name="Normal 13 4 2 4 2" xfId="1714"/>
    <cellStyle name="Vírgula 7 4 2 2 3 2" xfId="1715"/>
    <cellStyle name="Moeda" xfId="1716"/>
    <cellStyle name="Porcentagem" xfId="1717"/>
    <cellStyle name="Normal 105" xfId="1718"/>
    <cellStyle name="Porcentagem 8" xfId="1719"/>
    <cellStyle name="Normal 106" xfId="1720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19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0</xdr:rowOff>
    </xdr:from>
    <xdr:to>
      <xdr:col>12</xdr:col>
      <xdr:colOff>361950</xdr:colOff>
      <xdr:row>3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05675" y="0"/>
          <a:ext cx="1962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3914775</xdr:colOff>
      <xdr:row>5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4267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6</xdr:col>
      <xdr:colOff>0</xdr:colOff>
      <xdr:row>1</xdr:row>
      <xdr:rowOff>666750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42875"/>
          <a:ext cx="3667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09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dor\Meus%20documentos\GEST&#195;O%202010\OBRAS%202010\REFORMA%20DO%20ANEXO%202010\C&#243;pia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Base"/>
      <sheetName val="MC"/>
      <sheetName val="Cronograma"/>
      <sheetName val="Composições"/>
      <sheetName val="B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PMS"/>
      <sheetName val="PLANILHA"/>
      <sheetName val="MEMÓRIA DE CÁLCULO"/>
      <sheetName val="Plan3"/>
    </sheetNames>
    <sheetDataSet>
      <sheetData sheetId="0">
        <row r="3">
          <cell r="D3" t="str">
            <v>PLANILHA ORÇAMENTÁRIA</v>
          </cell>
        </row>
        <row r="5">
          <cell r="A5" t="str">
            <v>R. JOAQUIM SAMPAIO N° 297 N.Sra DAS GRAÇAS CEP 56.000-000</v>
          </cell>
          <cell r="D5" t="str">
            <v>MODALIDADE</v>
          </cell>
          <cell r="F5" t="str">
            <v>Nº DO CONTRATO</v>
          </cell>
          <cell r="H5" t="str">
            <v>VALOR DO CONTRATO COM ADITIVO</v>
          </cell>
          <cell r="J5" t="str">
            <v>ASS. DO CONTRATO</v>
          </cell>
        </row>
        <row r="6">
          <cell r="F6" t="str">
            <v>031-A/2008</v>
          </cell>
          <cell r="H6">
            <v>286302.24</v>
          </cell>
        </row>
        <row r="7">
          <cell r="A7" t="str">
            <v>AGENTE PROMOTOR</v>
          </cell>
          <cell r="D7" t="str">
            <v>INÍCIO DA OBRA</v>
          </cell>
          <cell r="F7" t="str">
            <v>TÉRMINO DA OBRA</v>
          </cell>
          <cell r="H7" t="str">
            <v>PRAZO DE EXECUÇÃO</v>
          </cell>
          <cell r="J7" t="str">
            <v>BDI</v>
          </cell>
        </row>
        <row r="8">
          <cell r="A8" t="str">
            <v>PREFEITURA MUNICIPAL DO SALGUEIRO</v>
          </cell>
        </row>
        <row r="9">
          <cell r="A9" t="str">
            <v>AGENTE FINANCEIRO</v>
          </cell>
          <cell r="D9" t="str">
            <v>OBJETIVO</v>
          </cell>
        </row>
        <row r="10">
          <cell r="A10" t="str">
            <v>PREFEITURA MUNICIPAL DO SALGUEIRO</v>
          </cell>
          <cell r="D10" t="str">
            <v>REFORMA DA PRAÇA N. S. APARECIDA, COM IMPLANTAÇÃO DA ACDEMIA DAS CIDADES.</v>
          </cell>
        </row>
        <row r="11">
          <cell r="A11" t="str">
            <v>LOCALIZAÇÃO DA OBRA</v>
          </cell>
          <cell r="D11" t="str">
            <v>FISCALIZAÇÃO DA OBRA</v>
          </cell>
          <cell r="G11" t="str">
            <v>PERÍODO</v>
          </cell>
          <cell r="J11" t="str">
            <v>DATA</v>
          </cell>
        </row>
        <row r="12">
          <cell r="A12" t="str">
            <v>SALGUEIRO - PE </v>
          </cell>
          <cell r="G12" t="str">
            <v>23/07/2009 A 30/06/2009</v>
          </cell>
          <cell r="J12">
            <v>39996</v>
          </cell>
        </row>
        <row r="13">
          <cell r="A13" t="str">
            <v>CONTRATADA</v>
          </cell>
          <cell r="D13" t="str">
            <v>TOTAL ACUMULADO</v>
          </cell>
          <cell r="G13" t="str">
            <v>SALDO</v>
          </cell>
          <cell r="J13" t="str">
            <v>VALOR DA MEDIÇÃO</v>
          </cell>
        </row>
        <row r="14">
          <cell r="A14" t="str">
            <v>CONSTRUTORA IMPACTO  LTDA</v>
          </cell>
          <cell r="J14">
            <v>38357.03812499999</v>
          </cell>
          <cell r="M14" t="str">
            <v> </v>
          </cell>
        </row>
        <row r="16">
          <cell r="A16" t="str">
            <v>BOLETIM DE MEDIÇÃO Nº 07 (ILHA 2) </v>
          </cell>
        </row>
        <row r="18">
          <cell r="A18" t="str">
            <v>ITEM</v>
          </cell>
          <cell r="B18" t="str">
            <v>CÓDIGO</v>
          </cell>
          <cell r="C18" t="str">
            <v>DESCRIÇÃO DOS SERVIÇOS </v>
          </cell>
          <cell r="D18" t="str">
            <v>UNID</v>
          </cell>
          <cell r="E18" t="str">
            <v>CUSTO UNITÁRIO</v>
          </cell>
          <cell r="F18" t="str">
            <v>QUANTIDADE</v>
          </cell>
          <cell r="I18" t="str">
            <v>FINANCEIRO - R$</v>
          </cell>
        </row>
        <row r="19">
          <cell r="F19" t="str">
            <v>PREVISTO </v>
          </cell>
          <cell r="G19" t="str">
            <v>MEDIDO NO PERÍODO</v>
          </cell>
          <cell r="H19" t="str">
            <v>ACUM. INCLUINDO PERÍODO</v>
          </cell>
          <cell r="I19" t="str">
            <v>PREVISTO </v>
          </cell>
          <cell r="J19" t="str">
            <v>MEDIDO NO PERÍODO</v>
          </cell>
          <cell r="K19" t="str">
            <v>ACUM. INCLUINDO PERÍODO</v>
          </cell>
        </row>
        <row r="20">
          <cell r="C20" t="str">
            <v>URBANIZAÇÃO E PAISAGISMO</v>
          </cell>
          <cell r="J20">
            <v>4017.461</v>
          </cell>
        </row>
        <row r="21">
          <cell r="B21" t="str">
            <v>17.01.020</v>
          </cell>
          <cell r="C21" t="str">
            <v>Passeio em pedra portuguesa assentada sobre argamassa seca de cimento e areia no traço 1:6 e rejuntada com argamassa seca de cimento e areia no traço 1:2</v>
          </cell>
          <cell r="D21" t="str">
            <v>m2</v>
          </cell>
          <cell r="E21">
            <v>29.65</v>
          </cell>
          <cell r="G21">
            <v>58.14</v>
          </cell>
          <cell r="J21">
            <v>1723.8509999999999</v>
          </cell>
        </row>
        <row r="22">
          <cell r="B22" t="str">
            <v>17.01.100</v>
          </cell>
          <cell r="C22" t="str">
            <v>Passeio em concreto 1:3:5, com 5,0cm de espessura e juntas riscadas em quadros de 1x2m</v>
          </cell>
          <cell r="D22" t="str">
            <v>m2</v>
          </cell>
          <cell r="E22">
            <v>16.6</v>
          </cell>
          <cell r="G22">
            <v>6.6</v>
          </cell>
          <cell r="J22">
            <v>109.56</v>
          </cell>
        </row>
        <row r="23">
          <cell r="B23" t="str">
            <v>17.05.050</v>
          </cell>
          <cell r="C23" t="str">
            <v>Fornecimento e assentamento de balanço colegial com 03 cadeiras, girassol ou similar, inclusive pintura e transporte para o local</v>
          </cell>
          <cell r="D23" t="str">
            <v>und</v>
          </cell>
          <cell r="E23">
            <v>430.35</v>
          </cell>
          <cell r="G23">
            <v>1</v>
          </cell>
          <cell r="J23">
            <v>430.35</v>
          </cell>
        </row>
        <row r="24">
          <cell r="B24" t="str">
            <v>17.05.080</v>
          </cell>
          <cell r="C24" t="str">
            <v>Fornecimento e assentamento de carrocel stand tamanho médio REF. 131, girassol ou similar, inclusive pintura e transporte para o local</v>
          </cell>
          <cell r="D24" t="str">
            <v>und</v>
          </cell>
          <cell r="E24">
            <v>570.65</v>
          </cell>
          <cell r="G24">
            <v>1</v>
          </cell>
          <cell r="J24">
            <v>570.65</v>
          </cell>
        </row>
        <row r="25">
          <cell r="B25" t="str">
            <v>17.05.220</v>
          </cell>
          <cell r="C25" t="str">
            <v>Fornecimento e assentamento de gangorra stand com 02 peças ref. 203, girassol ou similar, inclusive pintura e transporte para o local</v>
          </cell>
          <cell r="D25" t="str">
            <v>und</v>
          </cell>
          <cell r="E25">
            <v>430.35</v>
          </cell>
          <cell r="G25">
            <v>1</v>
          </cell>
          <cell r="J25">
            <v>430.35</v>
          </cell>
        </row>
        <row r="26">
          <cell r="B26" t="str">
            <v>**.**.***</v>
          </cell>
          <cell r="C26" t="str">
            <v>Cadeira para avaliação.</v>
          </cell>
          <cell r="D26" t="str">
            <v>Und</v>
          </cell>
          <cell r="E26">
            <v>95.05</v>
          </cell>
          <cell r="G26">
            <v>2</v>
          </cell>
          <cell r="J26">
            <v>190.1</v>
          </cell>
        </row>
        <row r="27">
          <cell r="B27" t="str">
            <v>**.**.***</v>
          </cell>
          <cell r="C27" t="str">
            <v>Prancha inclinda .</v>
          </cell>
          <cell r="D27" t="str">
            <v>Und</v>
          </cell>
          <cell r="E27">
            <v>281.3</v>
          </cell>
          <cell r="G27">
            <v>2</v>
          </cell>
          <cell r="J27">
            <v>562.6</v>
          </cell>
        </row>
        <row r="28">
          <cell r="C28" t="str">
            <v>QUIOSQUE </v>
          </cell>
        </row>
        <row r="29">
          <cell r="C29" t="str">
            <v>INFRAESTRUTURA</v>
          </cell>
          <cell r="J29">
            <v>214.17000000000002</v>
          </cell>
        </row>
        <row r="30">
          <cell r="B30" t="str">
            <v>07.01.185</v>
          </cell>
          <cell r="C30" t="str">
            <v>Alvenaria de 8 furos 1 vez , assentados e rejuntados com argamassa de cimento e areia no traço 1:6 ( fundação)</v>
          </cell>
          <cell r="D30" t="str">
            <v>m²</v>
          </cell>
          <cell r="E30">
            <v>32.45</v>
          </cell>
          <cell r="G30">
            <v>6.6</v>
          </cell>
          <cell r="J30">
            <v>214.17000000000002</v>
          </cell>
        </row>
        <row r="31">
          <cell r="C31" t="str">
            <v>SUPERESTRUTURA</v>
          </cell>
          <cell r="J31">
            <v>203.70000000000002</v>
          </cell>
        </row>
        <row r="32">
          <cell r="B32" t="str">
            <v>xxxxxx</v>
          </cell>
          <cell r="C32" t="str">
            <v>Pilares em madeira maçiça</v>
          </cell>
          <cell r="D32" t="str">
            <v>m</v>
          </cell>
          <cell r="E32">
            <v>33.95</v>
          </cell>
          <cell r="G32">
            <v>6</v>
          </cell>
          <cell r="J32">
            <v>203.70000000000002</v>
          </cell>
        </row>
        <row r="33">
          <cell r="C33" t="str">
            <v>INSTALAÇÕES ELÉTRICAS</v>
          </cell>
          <cell r="J33">
            <v>951.3</v>
          </cell>
        </row>
        <row r="34">
          <cell r="B34" t="str">
            <v>18.09.030</v>
          </cell>
          <cell r="C34" t="str">
            <v>Fornecimento e assentamento de caixa para medição trifásica e caixa para disjuntor trifásico de policarbonato e noryl cinza, inclusive buchas plásticas e parafusos para instalação das caixas em parede(padrão CELPE)sem disjuntor</v>
          </cell>
          <cell r="D34" t="str">
            <v>ud</v>
          </cell>
          <cell r="E34">
            <v>158.2</v>
          </cell>
          <cell r="G34">
            <v>1</v>
          </cell>
          <cell r="J34">
            <v>158.2</v>
          </cell>
        </row>
        <row r="35">
          <cell r="B35" t="str">
            <v>18.20.020</v>
          </cell>
          <cell r="C35" t="str">
            <v>Disjuntor monopolar termomagnético até 50 A, 220v, inc.instalaçao em quadro de distribuição</v>
          </cell>
          <cell r="D35" t="str">
            <v>pt</v>
          </cell>
          <cell r="E35">
            <v>11.7</v>
          </cell>
          <cell r="G35">
            <v>1</v>
          </cell>
          <cell r="J35">
            <v>11.7</v>
          </cell>
        </row>
        <row r="36">
          <cell r="B36" t="str">
            <v>18.20.010</v>
          </cell>
          <cell r="C36" t="str">
            <v>Disjuntor monopolar termomagnético até 30 A, 220v, inc.instalaçao em quadro de distribuição</v>
          </cell>
          <cell r="D36" t="str">
            <v>pt</v>
          </cell>
          <cell r="E36">
            <v>8.9</v>
          </cell>
          <cell r="G36">
            <v>4</v>
          </cell>
          <cell r="J36">
            <v>35.6</v>
          </cell>
        </row>
        <row r="37">
          <cell r="B37" t="str">
            <v>18.19.030</v>
          </cell>
          <cell r="C37" t="str">
            <v>Cabo de cobre,tempera mole,encordoamento classe2, isolamento de pvc-70c,tipo BWF, 750V,S.M.-4mm2, inclusive instalação em eletroduto</v>
          </cell>
          <cell r="D37" t="str">
            <v>m</v>
          </cell>
          <cell r="E37">
            <v>2.6</v>
          </cell>
          <cell r="G37">
            <v>250</v>
          </cell>
          <cell r="J37">
            <v>650</v>
          </cell>
        </row>
        <row r="38">
          <cell r="B38" t="str">
            <v>18.24.010</v>
          </cell>
          <cell r="C38" t="str">
            <v>Caixa de passagem subterrânea com dimensões internas 0,40x0,40m, altura 0,60m, sobre camada de brita com 0,10 de espessura, paredes em alvenaria e laje de tampa em concreto armado , inclusive escavação , remoção e reaterro</v>
          </cell>
          <cell r="D38" t="str">
            <v>ud</v>
          </cell>
          <cell r="E38">
            <v>47.9</v>
          </cell>
          <cell r="G38">
            <v>2</v>
          </cell>
          <cell r="J38">
            <v>95.8</v>
          </cell>
        </row>
        <row r="39">
          <cell r="C39" t="str">
            <v>PISO </v>
          </cell>
          <cell r="J39">
            <v>87.06199999999998</v>
          </cell>
        </row>
        <row r="40">
          <cell r="B40" t="str">
            <v>13.03.140</v>
          </cell>
          <cell r="C40" t="str">
            <v>Piso cerâmico comum,tipo A,20x20cm PEI3, assentado com argamassa pre-fabricada de cimento colante,inclusive rejunte</v>
          </cell>
          <cell r="D40" t="str">
            <v>m²</v>
          </cell>
          <cell r="E40">
            <v>20.2</v>
          </cell>
          <cell r="G40">
            <v>4.31</v>
          </cell>
          <cell r="J40">
            <v>87.06199999999998</v>
          </cell>
        </row>
        <row r="41">
          <cell r="C41" t="str">
            <v>ESQUADRIAS</v>
          </cell>
          <cell r="J41">
            <v>90.34549999999999</v>
          </cell>
        </row>
        <row r="42">
          <cell r="B42" t="str">
            <v>09.02.022</v>
          </cell>
          <cell r="C42" t="str">
            <v>Grade de proteção de janela em ferro com varões de 1/2", espaçamento=10cm e acabamento em barra chata de 1"x1/4", inclusive assentamento</v>
          </cell>
          <cell r="D42" t="str">
            <v>m²</v>
          </cell>
          <cell r="E42">
            <v>108.85</v>
          </cell>
          <cell r="G42">
            <v>0.83</v>
          </cell>
          <cell r="J42">
            <v>90.34549999999999</v>
          </cell>
        </row>
        <row r="43">
          <cell r="C43" t="str">
            <v>REVESTIMENTOS </v>
          </cell>
          <cell r="J43">
            <v>59.62649999999999</v>
          </cell>
        </row>
        <row r="44">
          <cell r="B44" t="str">
            <v>11.02.010</v>
          </cell>
          <cell r="C44" t="str">
            <v>Chapisco com argamassa de cimento e areia no traço 1:3 </v>
          </cell>
          <cell r="D44" t="str">
            <v>m²</v>
          </cell>
          <cell r="E44">
            <v>3.35</v>
          </cell>
          <cell r="G44">
            <v>8.83</v>
          </cell>
          <cell r="J44">
            <v>29.5805</v>
          </cell>
        </row>
        <row r="45">
          <cell r="B45" t="str">
            <v>11.03.030</v>
          </cell>
          <cell r="C45" t="str">
            <v>Emboço com argamassa de cimento , saibro e areia no traço 1:4:8,com 2cm de espessura</v>
          </cell>
          <cell r="D45" t="str">
            <v>m²</v>
          </cell>
          <cell r="E45">
            <v>12.25</v>
          </cell>
          <cell r="G45">
            <v>0.83</v>
          </cell>
          <cell r="J45">
            <v>10.167499999999999</v>
          </cell>
        </row>
        <row r="46">
          <cell r="B46" t="str">
            <v>11.06.050</v>
          </cell>
          <cell r="C46" t="str">
            <v>Revestimento de azulejo branco, classe A,assentados com argamassa pré fabricada de cimento colante, inclusive rejunte , sobre emboço pronto</v>
          </cell>
          <cell r="D46" t="str">
            <v>m²</v>
          </cell>
          <cell r="E46">
            <v>23.95</v>
          </cell>
          <cell r="G46">
            <v>0.83</v>
          </cell>
          <cell r="J46">
            <v>19.8785</v>
          </cell>
        </row>
        <row r="47">
          <cell r="C47" t="str">
            <v>PINTURA</v>
          </cell>
          <cell r="J47">
            <v>1999.4745</v>
          </cell>
        </row>
        <row r="48">
          <cell r="B48" t="str">
            <v>16.03.040</v>
          </cell>
          <cell r="C48" t="str">
            <v>Pintura latex em paredes externas , duas demãos na cor definida em projeto, inclusive aplicação de selador acrílico uma demão,e massa acrílica , duas demãos</v>
          </cell>
          <cell r="D48" t="str">
            <v>m²</v>
          </cell>
          <cell r="E48">
            <v>12.85</v>
          </cell>
          <cell r="G48">
            <v>119.29</v>
          </cell>
          <cell r="J48">
            <v>1532.8765</v>
          </cell>
        </row>
        <row r="49">
          <cell r="B49" t="str">
            <v>16.03.020</v>
          </cell>
          <cell r="C49" t="str">
            <v>Pintura latex em paredes internas , duas demãos na cor branca, inclusive aplicação de uma demão de líquido selador e duas demãos de massa corrida a base de pva</v>
          </cell>
          <cell r="D49" t="str">
            <v>m²</v>
          </cell>
          <cell r="E49">
            <v>10.75</v>
          </cell>
          <cell r="G49">
            <v>8.62</v>
          </cell>
          <cell r="J49">
            <v>92.66499999999999</v>
          </cell>
        </row>
        <row r="50">
          <cell r="B50" t="str">
            <v>16.04.050</v>
          </cell>
          <cell r="C50" t="str">
            <v>Pintura a oleo em esquadria de madeira, duas demãos, com aparelhamento, inclusive aplicação de fundo sintetico nivelador branco fosco, uma demão</v>
          </cell>
          <cell r="D50" t="str">
            <v>m²</v>
          </cell>
          <cell r="E50">
            <v>7.95</v>
          </cell>
          <cell r="G50">
            <v>0.75</v>
          </cell>
          <cell r="J50">
            <v>5.9625</v>
          </cell>
        </row>
        <row r="51">
          <cell r="B51" t="str">
            <v>16.05.040</v>
          </cell>
          <cell r="C51" t="str">
            <v>Pintura com verniz poliuretano, três demãos sobre madeira</v>
          </cell>
          <cell r="D51" t="str">
            <v>m²</v>
          </cell>
          <cell r="E51">
            <v>6.7</v>
          </cell>
          <cell r="G51">
            <v>3.73</v>
          </cell>
          <cell r="J51">
            <v>24.991</v>
          </cell>
        </row>
        <row r="52">
          <cell r="B52" t="str">
            <v>16.04.070</v>
          </cell>
          <cell r="C52" t="str">
            <v>Pintura a oleo em esquadria de ferro, duas demãos, sem raspagem e sem aparelhamento</v>
          </cell>
          <cell r="D52" t="str">
            <v>m²</v>
          </cell>
          <cell r="E52">
            <v>6.85</v>
          </cell>
          <cell r="G52">
            <v>50.07</v>
          </cell>
          <cell r="J52">
            <v>342.9795</v>
          </cell>
        </row>
        <row r="53">
          <cell r="C53" t="str">
            <v>CORREDOR EXERCÍCIOS</v>
          </cell>
        </row>
        <row r="54">
          <cell r="C54" t="str">
            <v>PISOS</v>
          </cell>
          <cell r="J54">
            <v>3206.5280000000002</v>
          </cell>
        </row>
        <row r="55">
          <cell r="B55" t="str">
            <v>04.04.130</v>
          </cell>
          <cell r="C55" t="str">
            <v>Fornecimento e espalhamento de pó de pedra,inclusive carga,descarga e transporte </v>
          </cell>
          <cell r="D55" t="str">
            <v>m³</v>
          </cell>
          <cell r="E55">
            <v>29.6</v>
          </cell>
          <cell r="G55">
            <v>39.18</v>
          </cell>
          <cell r="J55">
            <v>1159.728</v>
          </cell>
        </row>
        <row r="56">
          <cell r="B56" t="str">
            <v>16.08.100</v>
          </cell>
          <cell r="C56" t="str">
            <v>Demarcação e pintura a base de tinta acrilica ,com trincha de faixa com 5cm de largura para quadras de esportes,estacionamentos,etc(duas demãos), inclusive preparo da superfície que deve estar limpa, seca e isenta de gordura, graxa ou mofo</v>
          </cell>
          <cell r="D56" t="str">
            <v>m</v>
          </cell>
          <cell r="E56">
            <v>4.3</v>
          </cell>
          <cell r="G56">
            <v>476</v>
          </cell>
          <cell r="J56">
            <v>2046.8</v>
          </cell>
        </row>
        <row r="57">
          <cell r="C57" t="str">
            <v>LUMINOTÉCNICO</v>
          </cell>
          <cell r="J57">
            <v>1995.1</v>
          </cell>
        </row>
        <row r="58">
          <cell r="B58" t="str">
            <v>04.04.130</v>
          </cell>
          <cell r="C58" t="str">
            <v>Eletroduto de pvc rígido rosqueavel de 1 pol., com luva de rosca interna , assentado em valas com profundidade de 0,60 m, inclusive escavação e reaterro</v>
          </cell>
          <cell r="D58" t="str">
            <v>m</v>
          </cell>
          <cell r="E58">
            <v>9.85</v>
          </cell>
          <cell r="G58">
            <v>128</v>
          </cell>
          <cell r="J58">
            <v>1260.8</v>
          </cell>
        </row>
        <row r="59">
          <cell r="B59" t="str">
            <v>18.26.010</v>
          </cell>
          <cell r="C59" t="str">
            <v>Assentamento de haste de aterramento de 5/8´´ x 2,40 m, Copperweld ou similar, com conector paralelo e parafusos (inclusive o fornecimento do material)</v>
          </cell>
          <cell r="D59" t="str">
            <v>Und</v>
          </cell>
          <cell r="E59">
            <v>39.85</v>
          </cell>
          <cell r="G59">
            <v>17</v>
          </cell>
          <cell r="J59">
            <v>677.45</v>
          </cell>
        </row>
        <row r="60">
          <cell r="B60" t="str">
            <v>18.20.030</v>
          </cell>
          <cell r="C60" t="str">
            <v>Disjuntor tripolar termomagnético até 50 A,380 V, Pial ou similar, inclusive instalação em quadro de distribuição</v>
          </cell>
          <cell r="D60" t="str">
            <v>Und</v>
          </cell>
          <cell r="E60">
            <v>56.85</v>
          </cell>
          <cell r="G60">
            <v>1</v>
          </cell>
          <cell r="J60">
            <v>56.85</v>
          </cell>
        </row>
        <row r="61">
          <cell r="B61" t="str">
            <v>**.**.***</v>
          </cell>
          <cell r="C61" t="str">
            <v>SERVIÇOS EXTRAS</v>
          </cell>
          <cell r="J61">
            <v>17860.862999999998</v>
          </cell>
        </row>
        <row r="62">
          <cell r="B62" t="str">
            <v>**.**.***</v>
          </cell>
          <cell r="C62" t="str">
            <v>Fornecimento de projetor ILR 500 corpo refletor em chapa de aluminio alça em chapa galvanizada laterais em aluminio lente em vidro temperado soquete de 40 inclusive lampada V.M de 400 w reator capacitor e foto celular</v>
          </cell>
          <cell r="D62" t="str">
            <v>und</v>
          </cell>
          <cell r="E62">
            <v>950</v>
          </cell>
          <cell r="G62">
            <v>4</v>
          </cell>
          <cell r="J62">
            <v>3800</v>
          </cell>
        </row>
        <row r="63">
          <cell r="B63" t="str">
            <v>**.**.***</v>
          </cell>
          <cell r="C63" t="str">
            <v>Execução de beribica</v>
          </cell>
          <cell r="D63" t="str">
            <v>m</v>
          </cell>
          <cell r="E63">
            <v>7.3</v>
          </cell>
          <cell r="G63">
            <v>34</v>
          </cell>
          <cell r="J63">
            <v>248.2</v>
          </cell>
        </row>
        <row r="64">
          <cell r="B64" t="str">
            <v>**.**.***</v>
          </cell>
          <cell r="C64" t="str">
            <v>execução de capota com emboçamento da ultima fiada de terra</v>
          </cell>
          <cell r="D64" t="str">
            <v>m</v>
          </cell>
          <cell r="E64">
            <v>7.3</v>
          </cell>
          <cell r="G64">
            <v>21.2</v>
          </cell>
          <cell r="J64">
            <v>154.76</v>
          </cell>
        </row>
        <row r="65">
          <cell r="B65" t="str">
            <v>**.**.***</v>
          </cell>
          <cell r="C65" t="str">
            <v>Bases em concreto c/ armação em cantoneira 3/16 x 1/8 e chapa de ferro frio nº 1 com parafusos inclusive escavações nivelamento e lançan de concreto 25 mts medindo 0,80x0,80x0,80</v>
          </cell>
          <cell r="D65" t="str">
            <v>und</v>
          </cell>
          <cell r="E65">
            <v>370</v>
          </cell>
          <cell r="G65">
            <v>16</v>
          </cell>
          <cell r="J65">
            <v>5920</v>
          </cell>
        </row>
        <row r="66">
          <cell r="B66" t="str">
            <v>**.**.***</v>
          </cell>
          <cell r="C66" t="str">
            <v>Ponto de agua</v>
          </cell>
          <cell r="D66" t="str">
            <v>und</v>
          </cell>
          <cell r="E66">
            <v>30</v>
          </cell>
          <cell r="G66">
            <v>4</v>
          </cell>
          <cell r="J66">
            <v>120</v>
          </cell>
        </row>
        <row r="67">
          <cell r="B67" t="str">
            <v>**.**.***</v>
          </cell>
          <cell r="C67" t="str">
            <v>Ponto de esgoto para bacia sanitaria</v>
          </cell>
          <cell r="D67" t="str">
            <v>und</v>
          </cell>
          <cell r="E67">
            <v>45</v>
          </cell>
          <cell r="G67">
            <v>1</v>
          </cell>
          <cell r="J67">
            <v>45</v>
          </cell>
        </row>
        <row r="68">
          <cell r="B68" t="str">
            <v>**.**.***</v>
          </cell>
          <cell r="C68" t="str">
            <v>ponto de esgoto para pia ou ralo</v>
          </cell>
          <cell r="D68" t="str">
            <v>und</v>
          </cell>
          <cell r="E68">
            <v>37</v>
          </cell>
          <cell r="G68">
            <v>2</v>
          </cell>
          <cell r="J68">
            <v>74</v>
          </cell>
        </row>
        <row r="69">
          <cell r="B69" t="str">
            <v>**.**.***</v>
          </cell>
          <cell r="C69" t="str">
            <v>Fornecimento e assentamento de bacia sanitario em louça branca</v>
          </cell>
          <cell r="D69" t="str">
            <v>und</v>
          </cell>
          <cell r="E69">
            <v>101</v>
          </cell>
          <cell r="G69">
            <v>1</v>
          </cell>
          <cell r="J69">
            <v>101</v>
          </cell>
        </row>
        <row r="70">
          <cell r="B70" t="str">
            <v>**.**.***</v>
          </cell>
          <cell r="C70" t="str">
            <v>Fornecimento e assentamento de lavatorio em louça branca c/ coluna</v>
          </cell>
          <cell r="D70" t="str">
            <v>und</v>
          </cell>
          <cell r="E70">
            <v>73</v>
          </cell>
          <cell r="G70">
            <v>1</v>
          </cell>
          <cell r="J70">
            <v>73</v>
          </cell>
        </row>
        <row r="71">
          <cell r="B71" t="str">
            <v>**.**.***</v>
          </cell>
          <cell r="C71" t="str">
            <v>Fornecimento e colocação de caixa Dagua em fibra 500 lts</v>
          </cell>
          <cell r="D71" t="str">
            <v>und</v>
          </cell>
          <cell r="E71">
            <v>209</v>
          </cell>
          <cell r="G71">
            <v>1</v>
          </cell>
          <cell r="J71">
            <v>209</v>
          </cell>
        </row>
        <row r="72">
          <cell r="B72" t="str">
            <v>**.**.***</v>
          </cell>
          <cell r="C72" t="str">
            <v>Execução de caixa de inspenção 0,50 x0,50 x 0,50 emalv. 1/2 vez chapiscada e rebocada</v>
          </cell>
          <cell r="D72" t="str">
            <v>Und</v>
          </cell>
          <cell r="E72">
            <v>58</v>
          </cell>
          <cell r="G72">
            <v>2</v>
          </cell>
          <cell r="J72">
            <v>116</v>
          </cell>
        </row>
        <row r="73">
          <cell r="B73" t="str">
            <v>**.**.***</v>
          </cell>
          <cell r="C73" t="str">
            <v>Fornecimento e assentamento de tubo 100 esgoto p/ execução ramal ate caixa</v>
          </cell>
          <cell r="D73" t="str">
            <v>m</v>
          </cell>
          <cell r="E73">
            <v>18.5</v>
          </cell>
          <cell r="G73">
            <v>42.2</v>
          </cell>
          <cell r="J73">
            <v>780.7</v>
          </cell>
        </row>
        <row r="74">
          <cell r="B74" t="str">
            <v>**.**.***</v>
          </cell>
          <cell r="C74" t="str">
            <v>Fornecimento e colocação de resgistro em metal com canopla</v>
          </cell>
          <cell r="D74" t="str">
            <v>Und</v>
          </cell>
          <cell r="E74">
            <v>42.7</v>
          </cell>
          <cell r="G74">
            <v>2</v>
          </cell>
          <cell r="J74">
            <v>85.4</v>
          </cell>
        </row>
        <row r="75">
          <cell r="B75" t="str">
            <v>**.**.***</v>
          </cell>
          <cell r="C75" t="str">
            <v>Torneira p/ara lavatorio em metal</v>
          </cell>
          <cell r="D75" t="str">
            <v>Und</v>
          </cell>
          <cell r="E75">
            <v>29.5</v>
          </cell>
          <cell r="G75">
            <v>1</v>
          </cell>
          <cell r="J75">
            <v>29.5</v>
          </cell>
        </row>
        <row r="76">
          <cell r="B76" t="str">
            <v>** ** ***</v>
          </cell>
          <cell r="C76" t="str">
            <v>Chuveiro plastico com braço</v>
          </cell>
          <cell r="D76" t="str">
            <v>und</v>
          </cell>
          <cell r="E76">
            <v>6</v>
          </cell>
          <cell r="G76">
            <v>1</v>
          </cell>
          <cell r="J76">
            <v>6</v>
          </cell>
        </row>
        <row r="77">
          <cell r="B77" t="str">
            <v>** ** ***</v>
          </cell>
          <cell r="C77" t="str">
            <v>Fornecimento e colocaçaõ de caixa sinfonada</v>
          </cell>
          <cell r="D77" t="str">
            <v>Und</v>
          </cell>
          <cell r="E77">
            <v>12</v>
          </cell>
          <cell r="G77">
            <v>1</v>
          </cell>
          <cell r="J77">
            <v>12</v>
          </cell>
        </row>
        <row r="78">
          <cell r="B78" t="str">
            <v>** ** ***</v>
          </cell>
          <cell r="C78" t="str">
            <v>Fornecimento e colocação de caixa  desgarga completa</v>
          </cell>
          <cell r="D78" t="str">
            <v>und</v>
          </cell>
          <cell r="E78">
            <v>75</v>
          </cell>
          <cell r="G78">
            <v>1</v>
          </cell>
          <cell r="J78">
            <v>75</v>
          </cell>
        </row>
        <row r="79">
          <cell r="B79" t="str">
            <v>**.**.***</v>
          </cell>
          <cell r="C79" t="str">
            <v>Fornecimento e montagem de tela de sinalização  laranja h 1,20 fixada  em montates de madeira 3x3 colocada sobre base de concreto 1:4:8 espassada a cada 2 mts</v>
          </cell>
          <cell r="D79" t="str">
            <v>M</v>
          </cell>
          <cell r="E79">
            <v>5.8</v>
          </cell>
          <cell r="G79">
            <v>262.3</v>
          </cell>
          <cell r="J79">
            <v>1521.34</v>
          </cell>
        </row>
        <row r="80">
          <cell r="B80" t="str">
            <v>** ** ***</v>
          </cell>
          <cell r="C80" t="str">
            <v>Fornecimento e assentamento de poste em concreto 300/11 padrão celpe</v>
          </cell>
          <cell r="D80" t="str">
            <v>und</v>
          </cell>
          <cell r="E80">
            <v>416</v>
          </cell>
          <cell r="G80">
            <v>1</v>
          </cell>
          <cell r="J80">
            <v>416</v>
          </cell>
        </row>
        <row r="81">
          <cell r="B81" t="str">
            <v>** ** ***</v>
          </cell>
          <cell r="C81" t="str">
            <v>Aterro do caixão com areia inclusive transporte e compactação ( area academia 308,21x 0,20) =m³</v>
          </cell>
          <cell r="D81" t="str">
            <v>M³</v>
          </cell>
          <cell r="E81">
            <v>28.15</v>
          </cell>
          <cell r="G81">
            <v>61.64</v>
          </cell>
          <cell r="J81">
            <v>1735.166</v>
          </cell>
        </row>
        <row r="82">
          <cell r="B82" t="str">
            <v>** ** ***</v>
          </cell>
          <cell r="C82" t="str">
            <v>limpeza final da obra</v>
          </cell>
          <cell r="D82" t="str">
            <v>M²</v>
          </cell>
          <cell r="E82">
            <v>0.91</v>
          </cell>
          <cell r="G82">
            <v>2576.7</v>
          </cell>
          <cell r="J82">
            <v>2344.797</v>
          </cell>
        </row>
        <row r="84">
          <cell r="A84" t="str">
            <v>TOTAL DESTA MEDIÇÃO</v>
          </cell>
          <cell r="K84">
            <v>30685.630499999992</v>
          </cell>
        </row>
        <row r="85">
          <cell r="A85" t="str">
            <v>BDI 25%</v>
          </cell>
          <cell r="K85">
            <v>7671.407624999998</v>
          </cell>
        </row>
        <row r="86">
          <cell r="A86" t="str">
            <v>TOTAL GERAL</v>
          </cell>
          <cell r="K86">
            <v>38357.03812499999</v>
          </cell>
        </row>
        <row r="87">
          <cell r="A87" t="str">
            <v>IMPORTA A PREENTE PLANILHA O VALOR DE 38.357,04 (TRINTA E OITO MIL TREZENTOS E CINQUENTA E SETE REAIS E QUATRO CENTAVOS)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1CBF-B192-4BEB-8280-795B3DEB7368}">
  <sheetPr>
    <pageSetUpPr fitToPage="1"/>
  </sheetPr>
  <dimension ref="A1:J34"/>
  <sheetViews>
    <sheetView showOutlineSymbols="0" workbookViewId="0" topLeftCell="A1">
      <selection activeCell="D13" sqref="D13"/>
    </sheetView>
  </sheetViews>
  <sheetFormatPr defaultColWidth="9.140625" defaultRowHeight="12.75"/>
  <cols>
    <col min="1" max="1" width="5.7109375" style="166" bestFit="1" customWidth="1"/>
    <col min="2" max="2" width="9.140625" style="166" bestFit="1" customWidth="1"/>
    <col min="3" max="3" width="8.7109375" style="166" bestFit="1" customWidth="1"/>
    <col min="4" max="4" width="66.7109375" style="166" bestFit="1" customWidth="1"/>
    <col min="5" max="5" width="7.28125" style="166" customWidth="1"/>
    <col min="6" max="6" width="8.140625" style="166" bestFit="1" customWidth="1"/>
    <col min="7" max="7" width="16.421875" style="166" customWidth="1"/>
    <col min="8" max="8" width="16.7109375" style="166" customWidth="1"/>
    <col min="9" max="9" width="15.00390625" style="166" customWidth="1"/>
    <col min="10" max="10" width="15.57421875" style="166" bestFit="1" customWidth="1"/>
    <col min="11" max="16384" width="8.8515625" style="166" customWidth="1"/>
  </cols>
  <sheetData>
    <row r="1" spans="1:10" ht="24" customHeight="1">
      <c r="A1" s="200"/>
      <c r="B1" s="201"/>
      <c r="C1" s="202"/>
      <c r="D1" s="358" t="s">
        <v>353</v>
      </c>
      <c r="E1" s="358"/>
      <c r="F1" s="358"/>
      <c r="G1" s="358"/>
      <c r="H1" s="358"/>
      <c r="I1" s="358"/>
      <c r="J1" s="358"/>
    </row>
    <row r="2" spans="1:10" ht="15.6" customHeight="1">
      <c r="A2" s="186"/>
      <c r="B2" s="187"/>
      <c r="C2" s="188"/>
      <c r="D2" s="196" t="s">
        <v>25</v>
      </c>
      <c r="E2" s="197" t="s">
        <v>26</v>
      </c>
      <c r="F2" s="185"/>
      <c r="G2" s="185"/>
      <c r="H2" s="183"/>
      <c r="I2" s="192" t="s">
        <v>28</v>
      </c>
      <c r="J2" s="194">
        <v>0.2652</v>
      </c>
    </row>
    <row r="3" spans="1:10" ht="15.6" customHeight="1">
      <c r="A3" s="186"/>
      <c r="B3" s="187"/>
      <c r="C3" s="188"/>
      <c r="D3" s="196" t="s">
        <v>27</v>
      </c>
      <c r="E3" s="197" t="s">
        <v>322</v>
      </c>
      <c r="F3" s="185"/>
      <c r="G3" s="185"/>
      <c r="H3" s="184"/>
      <c r="I3" s="192" t="s">
        <v>29</v>
      </c>
      <c r="J3" s="195">
        <v>45433</v>
      </c>
    </row>
    <row r="4" spans="1:10" ht="15">
      <c r="A4" s="189"/>
      <c r="B4" s="190"/>
      <c r="C4" s="191"/>
      <c r="D4" s="198" t="s">
        <v>31</v>
      </c>
      <c r="E4" s="197" t="s">
        <v>321</v>
      </c>
      <c r="F4" s="192"/>
      <c r="G4" s="192"/>
      <c r="H4" s="193"/>
      <c r="I4" s="192" t="s">
        <v>30</v>
      </c>
      <c r="J4" s="199">
        <f>I33</f>
        <v>700092.2342</v>
      </c>
    </row>
    <row r="5" spans="1:10" ht="27.6">
      <c r="A5" s="246" t="s">
        <v>0</v>
      </c>
      <c r="B5" s="247" t="s">
        <v>15</v>
      </c>
      <c r="C5" s="247" t="s">
        <v>16</v>
      </c>
      <c r="D5" s="247" t="s">
        <v>9</v>
      </c>
      <c r="E5" s="247" t="s">
        <v>18</v>
      </c>
      <c r="F5" s="248" t="s">
        <v>19</v>
      </c>
      <c r="G5" s="249" t="s">
        <v>103</v>
      </c>
      <c r="H5" s="249" t="s">
        <v>20</v>
      </c>
      <c r="I5" s="249" t="s">
        <v>325</v>
      </c>
      <c r="J5" s="250" t="s">
        <v>324</v>
      </c>
    </row>
    <row r="6" spans="1:10" ht="12.75">
      <c r="A6" s="354" t="s">
        <v>247</v>
      </c>
      <c r="B6" s="354"/>
      <c r="C6" s="354"/>
      <c r="D6" s="354" t="s">
        <v>248</v>
      </c>
      <c r="E6" s="354"/>
      <c r="F6" s="355"/>
      <c r="G6" s="354"/>
      <c r="H6" s="354"/>
      <c r="I6" s="356">
        <f>SUM(I7:I9)</f>
        <v>27491.328</v>
      </c>
      <c r="J6" s="357">
        <v>0.03926814323222408</v>
      </c>
    </row>
    <row r="7" spans="1:10" ht="26.4">
      <c r="A7" s="177" t="s">
        <v>249</v>
      </c>
      <c r="B7" s="178" t="s">
        <v>250</v>
      </c>
      <c r="C7" s="177" t="s">
        <v>14</v>
      </c>
      <c r="D7" s="177" t="s">
        <v>251</v>
      </c>
      <c r="E7" s="179" t="s">
        <v>3</v>
      </c>
      <c r="F7" s="178">
        <v>6</v>
      </c>
      <c r="G7" s="180">
        <v>305.97</v>
      </c>
      <c r="H7" s="180">
        <v>387.11</v>
      </c>
      <c r="I7" s="180">
        <f>H7*F7</f>
        <v>2322.66</v>
      </c>
      <c r="J7" s="181">
        <v>0.0033176488273301383</v>
      </c>
    </row>
    <row r="8" spans="1:10" ht="26.4">
      <c r="A8" s="177" t="s">
        <v>252</v>
      </c>
      <c r="B8" s="178" t="s">
        <v>253</v>
      </c>
      <c r="C8" s="177" t="s">
        <v>14</v>
      </c>
      <c r="D8" s="177" t="s">
        <v>106</v>
      </c>
      <c r="E8" s="179" t="s">
        <v>3</v>
      </c>
      <c r="F8" s="178">
        <v>13.2</v>
      </c>
      <c r="G8" s="180">
        <v>738.3</v>
      </c>
      <c r="H8" s="180">
        <v>934.09</v>
      </c>
      <c r="I8" s="180">
        <f aca="true" t="shared" si="0" ref="I8:I32">H8*F8</f>
        <v>12329.988</v>
      </c>
      <c r="J8" s="181">
        <v>0.01761193790223453</v>
      </c>
    </row>
    <row r="9" spans="1:10" ht="31.8" customHeight="1">
      <c r="A9" s="177" t="s">
        <v>254</v>
      </c>
      <c r="B9" s="178" t="s">
        <v>255</v>
      </c>
      <c r="C9" s="177" t="s">
        <v>14</v>
      </c>
      <c r="D9" s="177" t="s">
        <v>256</v>
      </c>
      <c r="E9" s="179" t="s">
        <v>32</v>
      </c>
      <c r="F9" s="178">
        <v>171</v>
      </c>
      <c r="G9" s="180">
        <v>59.35</v>
      </c>
      <c r="H9" s="180">
        <v>75.08</v>
      </c>
      <c r="I9" s="180">
        <f t="shared" si="0"/>
        <v>12838.68</v>
      </c>
      <c r="J9" s="181">
        <v>0.018338556502659406</v>
      </c>
    </row>
    <row r="10" spans="1:10" ht="12.75">
      <c r="A10" s="354" t="s">
        <v>257</v>
      </c>
      <c r="B10" s="354"/>
      <c r="C10" s="354"/>
      <c r="D10" s="354" t="s">
        <v>258</v>
      </c>
      <c r="E10" s="354"/>
      <c r="F10" s="355"/>
      <c r="G10" s="354"/>
      <c r="H10" s="354"/>
      <c r="I10" s="356">
        <f>SUM(I11:I18)</f>
        <v>194316.70739999998</v>
      </c>
      <c r="J10" s="357">
        <v>0.27755872091015216</v>
      </c>
    </row>
    <row r="11" spans="1:10" ht="25.95" customHeight="1">
      <c r="A11" s="177" t="s">
        <v>259</v>
      </c>
      <c r="B11" s="178" t="s">
        <v>260</v>
      </c>
      <c r="C11" s="177" t="s">
        <v>14</v>
      </c>
      <c r="D11" s="177" t="s">
        <v>261</v>
      </c>
      <c r="E11" s="179" t="s">
        <v>3</v>
      </c>
      <c r="F11" s="178">
        <v>640</v>
      </c>
      <c r="G11" s="180">
        <v>3.86</v>
      </c>
      <c r="H11" s="180">
        <v>4.88</v>
      </c>
      <c r="I11" s="180">
        <f t="shared" si="0"/>
        <v>3123.2</v>
      </c>
      <c r="J11" s="181">
        <v>0.004461126819042601</v>
      </c>
    </row>
    <row r="12" spans="1:10" ht="56.4" customHeight="1">
      <c r="A12" s="177" t="s">
        <v>262</v>
      </c>
      <c r="B12" s="178" t="s">
        <v>263</v>
      </c>
      <c r="C12" s="177" t="s">
        <v>14</v>
      </c>
      <c r="D12" s="177" t="s">
        <v>264</v>
      </c>
      <c r="E12" s="179" t="s">
        <v>11</v>
      </c>
      <c r="F12" s="178">
        <v>321.52</v>
      </c>
      <c r="G12" s="180">
        <v>12.69</v>
      </c>
      <c r="H12" s="180">
        <v>16.05</v>
      </c>
      <c r="I12" s="180">
        <f t="shared" si="0"/>
        <v>5160.396</v>
      </c>
      <c r="J12" s="181">
        <v>0.007371015056902935</v>
      </c>
    </row>
    <row r="13" spans="1:10" ht="25.95" customHeight="1">
      <c r="A13" s="177" t="s">
        <v>265</v>
      </c>
      <c r="B13" s="178" t="s">
        <v>266</v>
      </c>
      <c r="C13" s="177" t="s">
        <v>14</v>
      </c>
      <c r="D13" s="177" t="s">
        <v>267</v>
      </c>
      <c r="E13" s="179" t="s">
        <v>11</v>
      </c>
      <c r="F13" s="178">
        <v>182.12</v>
      </c>
      <c r="G13" s="180">
        <v>23.08</v>
      </c>
      <c r="H13" s="180">
        <v>29.2</v>
      </c>
      <c r="I13" s="180">
        <f t="shared" si="0"/>
        <v>5317.904</v>
      </c>
      <c r="J13" s="181">
        <v>0.00759599971535177</v>
      </c>
    </row>
    <row r="14" spans="1:10" ht="12.75">
      <c r="A14" s="177" t="s">
        <v>268</v>
      </c>
      <c r="B14" s="178" t="s">
        <v>269</v>
      </c>
      <c r="C14" s="177" t="s">
        <v>14</v>
      </c>
      <c r="D14" s="177" t="s">
        <v>109</v>
      </c>
      <c r="E14" s="179" t="s">
        <v>11</v>
      </c>
      <c r="F14" s="178">
        <v>181.22</v>
      </c>
      <c r="G14" s="180">
        <v>1.39</v>
      </c>
      <c r="H14" s="180">
        <v>1.75</v>
      </c>
      <c r="I14" s="180">
        <f t="shared" si="0"/>
        <v>317.135</v>
      </c>
      <c r="J14" s="181">
        <v>0.00045298320572585173</v>
      </c>
    </row>
    <row r="15" spans="1:10" ht="46.2" customHeight="1">
      <c r="A15" s="177" t="s">
        <v>270</v>
      </c>
      <c r="B15" s="178" t="s">
        <v>271</v>
      </c>
      <c r="C15" s="177" t="s">
        <v>14</v>
      </c>
      <c r="D15" s="177" t="s">
        <v>272</v>
      </c>
      <c r="E15" s="179" t="s">
        <v>11</v>
      </c>
      <c r="F15" s="178">
        <v>160</v>
      </c>
      <c r="G15" s="180">
        <v>105.96</v>
      </c>
      <c r="H15" s="180">
        <v>134.06</v>
      </c>
      <c r="I15" s="180">
        <f t="shared" si="0"/>
        <v>21449.6</v>
      </c>
      <c r="J15" s="181">
        <v>0.030638251094305895</v>
      </c>
    </row>
    <row r="16" spans="1:10" ht="25.95" customHeight="1">
      <c r="A16" s="177" t="s">
        <v>273</v>
      </c>
      <c r="B16" s="178" t="s">
        <v>274</v>
      </c>
      <c r="C16" s="177" t="s">
        <v>14</v>
      </c>
      <c r="D16" s="177" t="s">
        <v>108</v>
      </c>
      <c r="E16" s="179" t="s">
        <v>3</v>
      </c>
      <c r="F16" s="178">
        <v>116.4</v>
      </c>
      <c r="G16" s="180">
        <v>5.3</v>
      </c>
      <c r="H16" s="180">
        <v>6.7</v>
      </c>
      <c r="I16" s="180">
        <f t="shared" si="0"/>
        <v>779.8800000000001</v>
      </c>
      <c r="J16" s="181">
        <v>0.0011139675920962295</v>
      </c>
    </row>
    <row r="17" spans="1:10" ht="39" customHeight="1">
      <c r="A17" s="177" t="s">
        <v>275</v>
      </c>
      <c r="B17" s="178" t="s">
        <v>276</v>
      </c>
      <c r="C17" s="177" t="s">
        <v>14</v>
      </c>
      <c r="D17" s="177" t="s">
        <v>277</v>
      </c>
      <c r="E17" s="179" t="s">
        <v>11</v>
      </c>
      <c r="F17" s="178">
        <v>256</v>
      </c>
      <c r="G17" s="180">
        <v>469.78</v>
      </c>
      <c r="H17" s="180">
        <v>594.36</v>
      </c>
      <c r="I17" s="180">
        <f t="shared" si="0"/>
        <v>152156.16</v>
      </c>
      <c r="J17" s="181">
        <v>0.21733732263657052</v>
      </c>
    </row>
    <row r="18" spans="1:10" ht="25.95" customHeight="1">
      <c r="A18" s="177" t="s">
        <v>278</v>
      </c>
      <c r="B18" s="178" t="s">
        <v>279</v>
      </c>
      <c r="C18" s="177" t="s">
        <v>14</v>
      </c>
      <c r="D18" s="177" t="s">
        <v>280</v>
      </c>
      <c r="E18" s="179" t="s">
        <v>11</v>
      </c>
      <c r="F18" s="178">
        <v>6.98</v>
      </c>
      <c r="G18" s="180">
        <v>680.83</v>
      </c>
      <c r="H18" s="180">
        <v>861.38</v>
      </c>
      <c r="I18" s="180">
        <f t="shared" si="0"/>
        <v>6012.432400000001</v>
      </c>
      <c r="J18" s="181">
        <v>0.008588054790156348</v>
      </c>
    </row>
    <row r="19" spans="1:10" ht="12.75">
      <c r="A19" s="354" t="s">
        <v>281</v>
      </c>
      <c r="B19" s="354"/>
      <c r="C19" s="354"/>
      <c r="D19" s="354" t="s">
        <v>282</v>
      </c>
      <c r="E19" s="354"/>
      <c r="F19" s="355"/>
      <c r="G19" s="354"/>
      <c r="H19" s="354"/>
      <c r="I19" s="356">
        <f>SUM(I20:I28)</f>
        <v>464844.0988</v>
      </c>
      <c r="J19" s="357">
        <v>0.6639755210520991</v>
      </c>
    </row>
    <row r="20" spans="1:10" ht="39" customHeight="1">
      <c r="A20" s="177" t="s">
        <v>283</v>
      </c>
      <c r="B20" s="178" t="s">
        <v>284</v>
      </c>
      <c r="C20" s="177" t="s">
        <v>14</v>
      </c>
      <c r="D20" s="177" t="s">
        <v>285</v>
      </c>
      <c r="E20" s="179" t="s">
        <v>3</v>
      </c>
      <c r="F20" s="178">
        <v>432</v>
      </c>
      <c r="G20" s="180">
        <v>159.85</v>
      </c>
      <c r="H20" s="180">
        <v>202.24</v>
      </c>
      <c r="I20" s="180">
        <f t="shared" si="0"/>
        <v>87367.68000000001</v>
      </c>
      <c r="J20" s="181">
        <v>0.12479453777072613</v>
      </c>
    </row>
    <row r="21" spans="1:10" ht="39" customHeight="1">
      <c r="A21" s="177" t="s">
        <v>286</v>
      </c>
      <c r="B21" s="178" t="s">
        <v>287</v>
      </c>
      <c r="C21" s="177" t="s">
        <v>14</v>
      </c>
      <c r="D21" s="177" t="s">
        <v>288</v>
      </c>
      <c r="E21" s="179" t="s">
        <v>289</v>
      </c>
      <c r="F21" s="178">
        <v>1473.92</v>
      </c>
      <c r="G21" s="180">
        <v>14.14</v>
      </c>
      <c r="H21" s="180">
        <v>17.88</v>
      </c>
      <c r="I21" s="180">
        <f t="shared" si="0"/>
        <v>26353.6896</v>
      </c>
      <c r="J21" s="181">
        <v>0.03764315721966784</v>
      </c>
    </row>
    <row r="22" spans="1:10" ht="39" customHeight="1">
      <c r="A22" s="177" t="s">
        <v>290</v>
      </c>
      <c r="B22" s="178" t="s">
        <v>291</v>
      </c>
      <c r="C22" s="177" t="s">
        <v>14</v>
      </c>
      <c r="D22" s="177" t="s">
        <v>292</v>
      </c>
      <c r="E22" s="179" t="s">
        <v>289</v>
      </c>
      <c r="F22" s="178">
        <v>987.2</v>
      </c>
      <c r="G22" s="180">
        <v>12.29</v>
      </c>
      <c r="H22" s="180">
        <v>15.54</v>
      </c>
      <c r="I22" s="180">
        <f t="shared" si="0"/>
        <v>15341.088</v>
      </c>
      <c r="J22" s="181">
        <v>0.021912942949884114</v>
      </c>
    </row>
    <row r="23" spans="1:10" ht="26.4">
      <c r="A23" s="177" t="s">
        <v>293</v>
      </c>
      <c r="B23" s="178" t="s">
        <v>294</v>
      </c>
      <c r="C23" s="177" t="s">
        <v>14</v>
      </c>
      <c r="D23" s="177" t="s">
        <v>295</v>
      </c>
      <c r="E23" s="179" t="s">
        <v>289</v>
      </c>
      <c r="F23" s="178">
        <v>705.6</v>
      </c>
      <c r="G23" s="180">
        <v>13.7</v>
      </c>
      <c r="H23" s="180">
        <v>17.33</v>
      </c>
      <c r="I23" s="180">
        <f t="shared" si="0"/>
        <v>12228.047999999999</v>
      </c>
      <c r="J23" s="181">
        <v>0.017466328505483377</v>
      </c>
    </row>
    <row r="24" spans="1:10" ht="26.4">
      <c r="A24" s="177" t="s">
        <v>296</v>
      </c>
      <c r="B24" s="178" t="s">
        <v>297</v>
      </c>
      <c r="C24" s="177" t="s">
        <v>14</v>
      </c>
      <c r="D24" s="177" t="s">
        <v>298</v>
      </c>
      <c r="E24" s="179" t="s">
        <v>289</v>
      </c>
      <c r="F24" s="178">
        <v>6051.54</v>
      </c>
      <c r="G24" s="180">
        <v>11.92</v>
      </c>
      <c r="H24" s="180">
        <v>15.08</v>
      </c>
      <c r="I24" s="180">
        <f t="shared" si="0"/>
        <v>91257.2232</v>
      </c>
      <c r="J24" s="181">
        <v>0.1303502918715647</v>
      </c>
    </row>
    <row r="25" spans="1:10" ht="39" customHeight="1">
      <c r="A25" s="177" t="s">
        <v>299</v>
      </c>
      <c r="B25" s="178" t="s">
        <v>300</v>
      </c>
      <c r="C25" s="177" t="s">
        <v>14</v>
      </c>
      <c r="D25" s="177" t="s">
        <v>301</v>
      </c>
      <c r="E25" s="179" t="s">
        <v>11</v>
      </c>
      <c r="F25" s="178">
        <v>256</v>
      </c>
      <c r="G25" s="180">
        <v>652.27</v>
      </c>
      <c r="H25" s="180">
        <v>825.25</v>
      </c>
      <c r="I25" s="180">
        <f t="shared" si="0"/>
        <v>211264</v>
      </c>
      <c r="J25" s="181">
        <v>0.3017659760176153</v>
      </c>
    </row>
    <row r="26" spans="1:10" ht="25.95" customHeight="1">
      <c r="A26" s="177" t="s">
        <v>302</v>
      </c>
      <c r="B26" s="178" t="s">
        <v>303</v>
      </c>
      <c r="C26" s="177" t="s">
        <v>304</v>
      </c>
      <c r="D26" s="177" t="s">
        <v>305</v>
      </c>
      <c r="E26" s="179" t="s">
        <v>122</v>
      </c>
      <c r="F26" s="178">
        <v>80</v>
      </c>
      <c r="G26" s="180">
        <v>82.12</v>
      </c>
      <c r="H26" s="180">
        <v>103.89</v>
      </c>
      <c r="I26" s="180">
        <f t="shared" si="0"/>
        <v>8311.2</v>
      </c>
      <c r="J26" s="181">
        <v>0.01187157953971147</v>
      </c>
    </row>
    <row r="27" spans="1:10" ht="52.05" customHeight="1">
      <c r="A27" s="177" t="s">
        <v>306</v>
      </c>
      <c r="B27" s="178" t="s">
        <v>307</v>
      </c>
      <c r="C27" s="177" t="s">
        <v>14</v>
      </c>
      <c r="D27" s="177" t="s">
        <v>308</v>
      </c>
      <c r="E27" s="179" t="s">
        <v>32</v>
      </c>
      <c r="F27" s="178">
        <v>21</v>
      </c>
      <c r="G27" s="180">
        <v>461.37</v>
      </c>
      <c r="H27" s="180">
        <v>583.72</v>
      </c>
      <c r="I27" s="180">
        <f t="shared" si="0"/>
        <v>12258.12</v>
      </c>
      <c r="J27" s="181">
        <v>0.017509294276076615</v>
      </c>
    </row>
    <row r="28" spans="1:10" ht="12.75">
      <c r="A28" s="177" t="s">
        <v>309</v>
      </c>
      <c r="B28" s="178" t="s">
        <v>310</v>
      </c>
      <c r="C28" s="177" t="s">
        <v>193</v>
      </c>
      <c r="D28" s="177" t="s">
        <v>311</v>
      </c>
      <c r="E28" s="179" t="s">
        <v>32</v>
      </c>
      <c r="F28" s="178">
        <v>15</v>
      </c>
      <c r="G28" s="180">
        <v>24.4</v>
      </c>
      <c r="H28" s="180">
        <v>30.87</v>
      </c>
      <c r="I28" s="180">
        <f t="shared" si="0"/>
        <v>463.05</v>
      </c>
      <c r="J28" s="181">
        <v>0.0006614129013696454</v>
      </c>
    </row>
    <row r="29" spans="1:10" ht="12.75">
      <c r="A29" s="354" t="s">
        <v>312</v>
      </c>
      <c r="B29" s="354"/>
      <c r="C29" s="354"/>
      <c r="D29" s="354" t="s">
        <v>313</v>
      </c>
      <c r="E29" s="354"/>
      <c r="F29" s="355"/>
      <c r="G29" s="354"/>
      <c r="H29" s="354"/>
      <c r="I29" s="356">
        <f>SUM(I30:I32)</f>
        <v>13440.1</v>
      </c>
      <c r="J29" s="357">
        <v>0.01919761480552461</v>
      </c>
    </row>
    <row r="30" spans="1:10" ht="12.75">
      <c r="A30" s="177" t="s">
        <v>314</v>
      </c>
      <c r="B30" s="178" t="s">
        <v>315</v>
      </c>
      <c r="C30" s="177" t="s">
        <v>14</v>
      </c>
      <c r="D30" s="177" t="s">
        <v>316</v>
      </c>
      <c r="E30" s="179" t="s">
        <v>3</v>
      </c>
      <c r="F30" s="178">
        <v>400</v>
      </c>
      <c r="G30" s="180">
        <v>2.99</v>
      </c>
      <c r="H30" s="180">
        <v>3.78</v>
      </c>
      <c r="I30" s="180">
        <f t="shared" si="0"/>
        <v>1512</v>
      </c>
      <c r="J30" s="181">
        <v>0.002159715596309046</v>
      </c>
    </row>
    <row r="31" spans="1:10" ht="52.05" customHeight="1">
      <c r="A31" s="177" t="s">
        <v>317</v>
      </c>
      <c r="B31" s="178" t="s">
        <v>318</v>
      </c>
      <c r="C31" s="177" t="s">
        <v>14</v>
      </c>
      <c r="D31" s="177" t="s">
        <v>148</v>
      </c>
      <c r="E31" s="179" t="s">
        <v>32</v>
      </c>
      <c r="F31" s="178">
        <v>200</v>
      </c>
      <c r="G31" s="180">
        <v>36.68</v>
      </c>
      <c r="H31" s="180">
        <v>46.4</v>
      </c>
      <c r="I31" s="180">
        <f t="shared" si="0"/>
        <v>9280</v>
      </c>
      <c r="J31" s="181">
        <v>0.013255397310679859</v>
      </c>
    </row>
    <row r="32" spans="1:10" ht="25.95" customHeight="1">
      <c r="A32" s="177" t="s">
        <v>319</v>
      </c>
      <c r="B32" s="178" t="s">
        <v>320</v>
      </c>
      <c r="C32" s="177" t="s">
        <v>14</v>
      </c>
      <c r="D32" s="177" t="s">
        <v>113</v>
      </c>
      <c r="E32" s="179" t="s">
        <v>32</v>
      </c>
      <c r="F32" s="178">
        <v>210</v>
      </c>
      <c r="G32" s="180">
        <v>9.97</v>
      </c>
      <c r="H32" s="180">
        <v>12.61</v>
      </c>
      <c r="I32" s="180">
        <f t="shared" si="0"/>
        <v>2648.1</v>
      </c>
      <c r="J32" s="181">
        <v>0.0037825018985357044</v>
      </c>
    </row>
    <row r="33" spans="1:10" ht="12.75">
      <c r="A33" s="251"/>
      <c r="B33" s="251"/>
      <c r="C33" s="251"/>
      <c r="D33" s="251"/>
      <c r="E33" s="251"/>
      <c r="F33" s="251"/>
      <c r="G33" s="251"/>
      <c r="H33" s="251"/>
      <c r="I33" s="252">
        <f>I29+I19+I10+I6</f>
        <v>700092.2342</v>
      </c>
      <c r="J33" s="251"/>
    </row>
    <row r="34" spans="1:10" ht="12.75">
      <c r="A34" s="253" t="s">
        <v>326</v>
      </c>
      <c r="B34" s="253"/>
      <c r="C34" s="253"/>
      <c r="D34" s="253"/>
      <c r="E34" s="253"/>
      <c r="F34" s="253"/>
      <c r="G34" s="253"/>
      <c r="H34" s="253"/>
      <c r="I34" s="253"/>
      <c r="J34" s="253"/>
    </row>
  </sheetData>
  <mergeCells count="3">
    <mergeCell ref="A34:J34"/>
    <mergeCell ref="A1:C4"/>
    <mergeCell ref="D1:J1"/>
  </mergeCells>
  <conditionalFormatting sqref="G5:I5">
    <cfRule type="cellIs" priority="1" dxfId="0" operator="equal" stopIfTrue="1">
      <formula>0</formula>
    </cfRule>
  </conditionalFormatting>
  <printOptions/>
  <pageMargins left="0.5118110236220472" right="0.5118110236220472" top="0.984251968503937" bottom="0.984251968503937" header="0.5118110236220472" footer="0.5118110236220472"/>
  <pageSetup fitToHeight="0" fitToWidth="1" horizontalDpi="600" verticalDpi="600" orientation="portrait" paperSize="9" scale="55" r:id="rId2"/>
  <headerFooter>
    <oddHeader xml:space="preserve">&amp;L </oddHeader>
    <oddFooter xml:space="preserve">&amp;L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7"/>
  <sheetViews>
    <sheetView workbookViewId="0" topLeftCell="A1">
      <selection activeCell="H14" sqref="H14"/>
    </sheetView>
  </sheetViews>
  <sheetFormatPr defaultColWidth="9.140625" defaultRowHeight="12.75"/>
  <cols>
    <col min="1" max="1" width="5.7109375" style="0" bestFit="1" customWidth="1"/>
    <col min="2" max="2" width="8.7109375" style="0" hidden="1" customWidth="1"/>
    <col min="3" max="3" width="8.57421875" style="0" hidden="1" customWidth="1"/>
    <col min="4" max="4" width="60.7109375" style="0" customWidth="1"/>
    <col min="5" max="5" width="6.7109375" style="22" customWidth="1"/>
    <col min="6" max="6" width="7.57421875" style="22" customWidth="1"/>
    <col min="7" max="7" width="8.8515625" style="63" bestFit="1" customWidth="1"/>
    <col min="8" max="8" width="7.28125" style="22" bestFit="1" customWidth="1"/>
    <col min="9" max="9" width="9.8515625" style="22" customWidth="1"/>
    <col min="10" max="10" width="10.140625" style="22" bestFit="1" customWidth="1"/>
    <col min="11" max="11" width="6.57421875" style="22" bestFit="1" customWidth="1"/>
    <col min="12" max="12" width="10.140625" style="22" bestFit="1" customWidth="1"/>
  </cols>
  <sheetData>
    <row r="1" spans="1:12" ht="12.75">
      <c r="A1" s="259"/>
      <c r="B1" s="260"/>
      <c r="C1" s="261"/>
      <c r="D1" s="262" t="s">
        <v>353</v>
      </c>
      <c r="E1" s="262"/>
      <c r="F1" s="262"/>
      <c r="G1" s="262"/>
      <c r="H1" s="262"/>
      <c r="I1" s="262"/>
      <c r="J1" s="262"/>
      <c r="K1" s="263"/>
      <c r="L1" s="264"/>
    </row>
    <row r="2" spans="1:12" ht="12.75">
      <c r="A2" s="265"/>
      <c r="B2" s="266"/>
      <c r="C2" s="267"/>
      <c r="D2" s="268" t="s">
        <v>25</v>
      </c>
      <c r="E2" s="197" t="s">
        <v>26</v>
      </c>
      <c r="F2" s="192"/>
      <c r="G2" s="192"/>
      <c r="H2" s="194"/>
      <c r="I2" s="192" t="s">
        <v>28</v>
      </c>
      <c r="J2" s="194">
        <v>0.2652</v>
      </c>
      <c r="K2" s="269"/>
      <c r="L2" s="270"/>
    </row>
    <row r="3" spans="1:12" ht="12.75">
      <c r="A3" s="265"/>
      <c r="B3" s="266"/>
      <c r="C3" s="267"/>
      <c r="D3" s="268" t="s">
        <v>27</v>
      </c>
      <c r="E3" s="197" t="s">
        <v>322</v>
      </c>
      <c r="F3" s="192"/>
      <c r="G3" s="192"/>
      <c r="H3" s="195"/>
      <c r="I3" s="192" t="s">
        <v>29</v>
      </c>
      <c r="J3" s="195">
        <v>45433</v>
      </c>
      <c r="K3" s="269"/>
      <c r="L3" s="270"/>
    </row>
    <row r="4" spans="1:12" ht="13.5" thickBot="1">
      <c r="A4" s="271"/>
      <c r="B4" s="272"/>
      <c r="C4" s="273"/>
      <c r="D4" s="274" t="s">
        <v>31</v>
      </c>
      <c r="E4" s="197" t="s">
        <v>321</v>
      </c>
      <c r="F4" s="192"/>
      <c r="G4" s="192"/>
      <c r="H4" s="193"/>
      <c r="I4" s="192" t="s">
        <v>30</v>
      </c>
      <c r="J4" s="199"/>
      <c r="K4" s="275"/>
      <c r="L4" s="276"/>
    </row>
    <row r="5" spans="1:12" ht="13.8" thickBot="1">
      <c r="A5" s="277" t="s">
        <v>166</v>
      </c>
      <c r="B5" s="278"/>
      <c r="C5" s="278"/>
      <c r="D5" s="278"/>
      <c r="E5" s="278"/>
      <c r="F5" s="278"/>
      <c r="G5" s="278"/>
      <c r="H5" s="278"/>
      <c r="I5" s="278"/>
      <c r="J5" s="278"/>
      <c r="K5" s="279"/>
      <c r="L5" s="280"/>
    </row>
    <row r="6" spans="1:12" ht="13.8" thickBot="1">
      <c r="A6" s="281" t="s">
        <v>0</v>
      </c>
      <c r="B6" s="282" t="s">
        <v>15</v>
      </c>
      <c r="C6" s="282" t="s">
        <v>16</v>
      </c>
      <c r="D6" s="282" t="s">
        <v>9</v>
      </c>
      <c r="E6" s="283" t="s">
        <v>18</v>
      </c>
      <c r="F6" s="284" t="s">
        <v>19</v>
      </c>
      <c r="G6" s="285" t="s">
        <v>141</v>
      </c>
      <c r="H6" s="286" t="s">
        <v>142</v>
      </c>
      <c r="I6" s="286" t="s">
        <v>149</v>
      </c>
      <c r="J6" s="286" t="s">
        <v>172</v>
      </c>
      <c r="K6" s="286" t="s">
        <v>143</v>
      </c>
      <c r="L6" s="287" t="s">
        <v>124</v>
      </c>
    </row>
    <row r="7" spans="1:12" ht="12.75">
      <c r="A7" s="288" t="s">
        <v>21</v>
      </c>
      <c r="B7" s="289"/>
      <c r="C7" s="289"/>
      <c r="D7" s="290" t="s">
        <v>10</v>
      </c>
      <c r="E7" s="288"/>
      <c r="F7" s="291"/>
      <c r="G7" s="64"/>
      <c r="H7" s="27"/>
      <c r="I7" s="27"/>
      <c r="J7" s="27"/>
      <c r="K7" s="27"/>
      <c r="L7" s="27"/>
    </row>
    <row r="8" spans="1:12" ht="26.4">
      <c r="A8" s="23" t="s">
        <v>4</v>
      </c>
      <c r="B8" s="23">
        <v>4813</v>
      </c>
      <c r="C8" s="292" t="s">
        <v>14</v>
      </c>
      <c r="D8" s="293" t="s">
        <v>107</v>
      </c>
      <c r="E8" s="294" t="s">
        <v>3</v>
      </c>
      <c r="F8" s="295"/>
      <c r="G8" s="65"/>
      <c r="H8" s="295"/>
      <c r="I8" s="295"/>
      <c r="J8" s="295"/>
      <c r="K8" s="295"/>
      <c r="L8" s="295">
        <f>SUM(L9)</f>
        <v>6</v>
      </c>
    </row>
    <row r="9" spans="1:12" s="31" customFormat="1" ht="12.75">
      <c r="A9" s="30"/>
      <c r="B9" s="30"/>
      <c r="C9" s="296"/>
      <c r="D9" s="29" t="s">
        <v>150</v>
      </c>
      <c r="E9" s="44"/>
      <c r="F9" s="36">
        <v>1</v>
      </c>
      <c r="G9" s="57">
        <v>3</v>
      </c>
      <c r="H9" s="36">
        <v>2</v>
      </c>
      <c r="I9" s="36"/>
      <c r="J9" s="36"/>
      <c r="K9" s="36"/>
      <c r="L9" s="36">
        <f>PRODUCT(G9:K9)</f>
        <v>6</v>
      </c>
    </row>
    <row r="10" spans="1:12" ht="12.75">
      <c r="A10" s="30"/>
      <c r="B10" s="30"/>
      <c r="C10" s="296"/>
      <c r="D10" s="29"/>
      <c r="E10" s="44"/>
      <c r="F10" s="36"/>
      <c r="G10" s="57"/>
      <c r="H10" s="36"/>
      <c r="I10" s="36"/>
      <c r="J10" s="36"/>
      <c r="K10" s="36"/>
      <c r="L10" s="36"/>
    </row>
    <row r="11" spans="1:12" ht="39.6">
      <c r="A11" s="23" t="s">
        <v>5</v>
      </c>
      <c r="B11" s="297">
        <v>93584</v>
      </c>
      <c r="C11" s="292" t="s">
        <v>14</v>
      </c>
      <c r="D11" s="293" t="s">
        <v>106</v>
      </c>
      <c r="E11" s="294" t="s">
        <v>2</v>
      </c>
      <c r="F11" s="295"/>
      <c r="G11" s="65"/>
      <c r="H11" s="295"/>
      <c r="I11" s="295"/>
      <c r="J11" s="295"/>
      <c r="K11" s="295"/>
      <c r="L11" s="295">
        <f>SUM(L12)</f>
        <v>13.200000000000001</v>
      </c>
    </row>
    <row r="12" spans="1:12" s="31" customFormat="1" ht="12.75">
      <c r="A12" s="30"/>
      <c r="B12" s="298"/>
      <c r="C12" s="296"/>
      <c r="D12" s="45" t="s">
        <v>151</v>
      </c>
      <c r="E12" s="46"/>
      <c r="F12" s="36">
        <v>2.2</v>
      </c>
      <c r="G12" s="57">
        <v>6</v>
      </c>
      <c r="H12" s="36"/>
      <c r="I12" s="36"/>
      <c r="J12" s="36"/>
      <c r="K12" s="36"/>
      <c r="L12" s="36">
        <f>PRODUCT(F12:K12)</f>
        <v>13.200000000000001</v>
      </c>
    </row>
    <row r="13" spans="1:12" ht="12.75">
      <c r="A13" s="30"/>
      <c r="B13" s="298"/>
      <c r="C13" s="296"/>
      <c r="D13" s="45"/>
      <c r="E13" s="46"/>
      <c r="F13" s="36"/>
      <c r="G13" s="57"/>
      <c r="H13" s="36"/>
      <c r="I13" s="36"/>
      <c r="J13" s="36"/>
      <c r="K13" s="36"/>
      <c r="L13" s="36"/>
    </row>
    <row r="14" spans="1:12" ht="39.6">
      <c r="A14" s="23" t="s">
        <v>12</v>
      </c>
      <c r="B14" s="23">
        <v>99059</v>
      </c>
      <c r="C14" s="34" t="s">
        <v>14</v>
      </c>
      <c r="D14" s="299" t="s">
        <v>105</v>
      </c>
      <c r="E14" s="300" t="s">
        <v>1</v>
      </c>
      <c r="F14" s="301"/>
      <c r="G14" s="65"/>
      <c r="H14" s="295"/>
      <c r="I14" s="295"/>
      <c r="J14" s="295"/>
      <c r="K14" s="295"/>
      <c r="L14" s="295">
        <f>SUM(L15:L18)</f>
        <v>171</v>
      </c>
    </row>
    <row r="15" spans="1:12" s="31" customFormat="1" ht="12.75">
      <c r="A15" s="30"/>
      <c r="B15" s="47"/>
      <c r="C15" s="302"/>
      <c r="D15" s="33" t="s">
        <v>152</v>
      </c>
      <c r="E15" s="39"/>
      <c r="F15" s="30"/>
      <c r="G15" s="59">
        <v>80</v>
      </c>
      <c r="H15" s="36"/>
      <c r="I15" s="36"/>
      <c r="J15" s="36"/>
      <c r="K15" s="36"/>
      <c r="L15" s="36">
        <f>PRODUCT(G15:K15)</f>
        <v>80</v>
      </c>
    </row>
    <row r="16" spans="1:12" s="31" customFormat="1" ht="12.75">
      <c r="A16" s="30"/>
      <c r="B16" s="47"/>
      <c r="C16" s="302"/>
      <c r="D16" s="33" t="s">
        <v>153</v>
      </c>
      <c r="E16" s="39"/>
      <c r="F16" s="30"/>
      <c r="G16" s="59">
        <v>80</v>
      </c>
      <c r="H16" s="36"/>
      <c r="I16" s="36"/>
      <c r="J16" s="36"/>
      <c r="K16" s="36"/>
      <c r="L16" s="36">
        <f>PRODUCT(G16:K16)</f>
        <v>80</v>
      </c>
    </row>
    <row r="17" spans="1:12" s="31" customFormat="1" ht="12.75">
      <c r="A17" s="30"/>
      <c r="B17" s="47"/>
      <c r="C17" s="302"/>
      <c r="D17" s="33" t="s">
        <v>154</v>
      </c>
      <c r="E17" s="39"/>
      <c r="F17" s="30"/>
      <c r="G17" s="59">
        <v>5.5</v>
      </c>
      <c r="H17" s="36"/>
      <c r="I17" s="36"/>
      <c r="J17" s="36"/>
      <c r="K17" s="36"/>
      <c r="L17" s="36">
        <f>PRODUCT(G17:K17)</f>
        <v>5.5</v>
      </c>
    </row>
    <row r="18" spans="1:12" s="31" customFormat="1" ht="12.75">
      <c r="A18" s="30"/>
      <c r="B18" s="47"/>
      <c r="C18" s="302"/>
      <c r="D18" s="33" t="s">
        <v>167</v>
      </c>
      <c r="E18" s="39"/>
      <c r="F18" s="30"/>
      <c r="G18" s="59">
        <v>5.5</v>
      </c>
      <c r="H18" s="36"/>
      <c r="I18" s="36"/>
      <c r="J18" s="36"/>
      <c r="K18" s="36"/>
      <c r="L18" s="36">
        <f>PRODUCT(G18:K18)</f>
        <v>5.5</v>
      </c>
    </row>
    <row r="19" spans="1:12" ht="12.75">
      <c r="A19" s="30"/>
      <c r="B19" s="47"/>
      <c r="C19" s="302"/>
      <c r="D19" s="33"/>
      <c r="E19" s="39"/>
      <c r="F19" s="30"/>
      <c r="G19" s="59"/>
      <c r="H19" s="36"/>
      <c r="I19" s="36"/>
      <c r="J19" s="36"/>
      <c r="K19" s="36"/>
      <c r="L19" s="36"/>
    </row>
    <row r="20" spans="1:12" ht="12.75">
      <c r="A20" s="303" t="s">
        <v>22</v>
      </c>
      <c r="B20" s="304"/>
      <c r="C20" s="304"/>
      <c r="D20" s="305" t="s">
        <v>139</v>
      </c>
      <c r="E20" s="303"/>
      <c r="F20" s="306"/>
      <c r="G20" s="307"/>
      <c r="H20" s="308"/>
      <c r="I20" s="308"/>
      <c r="J20" s="308"/>
      <c r="K20" s="309"/>
      <c r="L20" s="309"/>
    </row>
    <row r="21" spans="1:12" ht="12.75">
      <c r="A21" s="23" t="s">
        <v>6</v>
      </c>
      <c r="B21" s="310">
        <v>98524</v>
      </c>
      <c r="C21" s="34" t="s">
        <v>14</v>
      </c>
      <c r="D21" s="311" t="s">
        <v>104</v>
      </c>
      <c r="E21" s="34" t="s">
        <v>3</v>
      </c>
      <c r="F21" s="301"/>
      <c r="G21" s="65"/>
      <c r="H21" s="295"/>
      <c r="I21" s="295"/>
      <c r="J21" s="295"/>
      <c r="K21" s="295"/>
      <c r="L21" s="295">
        <f>SUM(L22)</f>
        <v>640</v>
      </c>
    </row>
    <row r="22" spans="1:12" s="31" customFormat="1" ht="12.75">
      <c r="A22" s="30"/>
      <c r="B22" s="47"/>
      <c r="C22" s="302"/>
      <c r="D22" s="312" t="s">
        <v>158</v>
      </c>
      <c r="E22" s="302"/>
      <c r="F22" s="35"/>
      <c r="G22" s="59">
        <v>80</v>
      </c>
      <c r="H22" s="36">
        <v>8</v>
      </c>
      <c r="I22" s="36"/>
      <c r="J22" s="36"/>
      <c r="K22" s="36"/>
      <c r="L22" s="36">
        <f>PRODUCT(F22:K22)</f>
        <v>640</v>
      </c>
    </row>
    <row r="23" spans="1:12" ht="12.75">
      <c r="A23" s="48"/>
      <c r="B23" s="49"/>
      <c r="C23" s="50"/>
      <c r="D23" s="51"/>
      <c r="E23" s="48"/>
      <c r="F23" s="55"/>
      <c r="G23" s="65"/>
      <c r="H23" s="56"/>
      <c r="I23" s="56"/>
      <c r="J23" s="56"/>
      <c r="K23" s="36"/>
      <c r="L23" s="36"/>
    </row>
    <row r="24" spans="1:12" ht="66">
      <c r="A24" s="23" t="s">
        <v>7</v>
      </c>
      <c r="B24" s="313">
        <v>90100</v>
      </c>
      <c r="C24" s="34" t="s">
        <v>14</v>
      </c>
      <c r="D24" s="314" t="s">
        <v>184</v>
      </c>
      <c r="E24" s="315" t="s">
        <v>11</v>
      </c>
      <c r="F24" s="301"/>
      <c r="G24" s="316"/>
      <c r="H24" s="295"/>
      <c r="I24" s="295"/>
      <c r="J24" s="295"/>
      <c r="K24" s="295"/>
      <c r="L24" s="295">
        <f>SUM(L25:L27)</f>
        <v>321.52</v>
      </c>
    </row>
    <row r="25" spans="1:12" s="31" customFormat="1" ht="12.75">
      <c r="A25" s="30"/>
      <c r="B25" s="317"/>
      <c r="C25" s="302"/>
      <c r="D25" s="318" t="s">
        <v>164</v>
      </c>
      <c r="E25" s="319"/>
      <c r="F25" s="35"/>
      <c r="G25" s="59">
        <v>80</v>
      </c>
      <c r="H25" s="36">
        <v>0.8</v>
      </c>
      <c r="I25" s="36">
        <v>2</v>
      </c>
      <c r="J25" s="36"/>
      <c r="K25" s="36"/>
      <c r="L25" s="36">
        <f>PRODUCT(F25:K25)</f>
        <v>128</v>
      </c>
    </row>
    <row r="26" spans="1:12" s="31" customFormat="1" ht="12.75">
      <c r="A26" s="30"/>
      <c r="B26" s="317"/>
      <c r="C26" s="302"/>
      <c r="D26" s="318" t="s">
        <v>165</v>
      </c>
      <c r="E26" s="319"/>
      <c r="F26" s="35"/>
      <c r="G26" s="59">
        <v>80</v>
      </c>
      <c r="H26" s="36">
        <v>0.8</v>
      </c>
      <c r="I26" s="36">
        <v>2</v>
      </c>
      <c r="J26" s="36"/>
      <c r="K26" s="36"/>
      <c r="L26" s="36">
        <f>PRODUCT(F26:K26)</f>
        <v>128</v>
      </c>
    </row>
    <row r="27" spans="1:12" s="31" customFormat="1" ht="12.75">
      <c r="A27" s="30"/>
      <c r="B27" s="317"/>
      <c r="C27" s="302"/>
      <c r="D27" s="318" t="s">
        <v>159</v>
      </c>
      <c r="E27" s="319"/>
      <c r="F27" s="35"/>
      <c r="G27" s="59">
        <v>7</v>
      </c>
      <c r="H27" s="36">
        <v>5.2</v>
      </c>
      <c r="I27" s="36">
        <v>1.8</v>
      </c>
      <c r="J27" s="36"/>
      <c r="K27" s="36"/>
      <c r="L27" s="36">
        <f>PRODUCT(F27:K27)</f>
        <v>65.52</v>
      </c>
    </row>
    <row r="28" spans="1:12" s="31" customFormat="1" ht="12.75">
      <c r="A28" s="30"/>
      <c r="B28" s="317"/>
      <c r="C28" s="302"/>
      <c r="D28" s="318" t="s">
        <v>186</v>
      </c>
      <c r="E28" s="319"/>
      <c r="F28" s="35"/>
      <c r="G28" s="59">
        <v>1</v>
      </c>
      <c r="H28" s="36">
        <v>5.2</v>
      </c>
      <c r="I28" s="36">
        <v>0.5</v>
      </c>
      <c r="J28" s="36">
        <v>2</v>
      </c>
      <c r="K28" s="36"/>
      <c r="L28" s="36">
        <f>PRODUCT(F28:K28)</f>
        <v>5.2</v>
      </c>
    </row>
    <row r="29" spans="1:12" s="31" customFormat="1" ht="12.75">
      <c r="A29" s="30"/>
      <c r="B29" s="317"/>
      <c r="C29" s="302"/>
      <c r="D29" s="318"/>
      <c r="E29" s="319"/>
      <c r="F29" s="35"/>
      <c r="G29" s="59"/>
      <c r="H29" s="36"/>
      <c r="I29" s="36"/>
      <c r="J29" s="36"/>
      <c r="K29" s="36"/>
      <c r="L29" s="36"/>
    </row>
    <row r="30" spans="1:12" ht="12.75">
      <c r="A30" s="48"/>
      <c r="B30" s="50"/>
      <c r="C30" s="50"/>
      <c r="D30" s="320"/>
      <c r="E30" s="48"/>
      <c r="F30" s="55"/>
      <c r="G30" s="65"/>
      <c r="H30" s="56"/>
      <c r="I30" s="56"/>
      <c r="J30" s="56"/>
      <c r="K30" s="36"/>
      <c r="L30" s="36"/>
    </row>
    <row r="31" spans="1:12" ht="12.75">
      <c r="A31" s="23" t="s">
        <v>8</v>
      </c>
      <c r="B31" s="315">
        <v>96995</v>
      </c>
      <c r="C31" s="34" t="s">
        <v>14</v>
      </c>
      <c r="D31" s="314" t="s">
        <v>160</v>
      </c>
      <c r="E31" s="315" t="s">
        <v>11</v>
      </c>
      <c r="F31" s="301"/>
      <c r="G31" s="65"/>
      <c r="H31" s="295"/>
      <c r="I31" s="295"/>
      <c r="J31" s="295"/>
      <c r="K31" s="295"/>
      <c r="L31" s="295">
        <f>SUM(L32:L36)</f>
        <v>182.12179999999998</v>
      </c>
    </row>
    <row r="32" spans="1:12" s="31" customFormat="1" ht="12.75">
      <c r="A32" s="30"/>
      <c r="B32" s="317"/>
      <c r="C32" s="302"/>
      <c r="D32" s="318" t="s">
        <v>187</v>
      </c>
      <c r="E32" s="319"/>
      <c r="F32" s="35"/>
      <c r="G32" s="59">
        <v>80</v>
      </c>
      <c r="H32" s="36">
        <v>0.4</v>
      </c>
      <c r="I32" s="36">
        <v>2</v>
      </c>
      <c r="J32" s="36"/>
      <c r="K32" s="36"/>
      <c r="L32" s="36">
        <f>PRODUCT(F32:K32)</f>
        <v>64</v>
      </c>
    </row>
    <row r="33" spans="1:12" s="31" customFormat="1" ht="12.75">
      <c r="A33" s="30"/>
      <c r="B33" s="317"/>
      <c r="C33" s="302"/>
      <c r="D33" s="318" t="s">
        <v>188</v>
      </c>
      <c r="E33" s="319"/>
      <c r="F33" s="35"/>
      <c r="G33" s="59">
        <v>80</v>
      </c>
      <c r="H33" s="36">
        <v>0.4</v>
      </c>
      <c r="I33" s="36">
        <v>2</v>
      </c>
      <c r="J33" s="36"/>
      <c r="K33" s="36"/>
      <c r="L33" s="36">
        <f>PRODUCT(F33:K33)</f>
        <v>64</v>
      </c>
    </row>
    <row r="34" spans="1:12" s="31" customFormat="1" ht="12.75">
      <c r="A34" s="30"/>
      <c r="B34" s="317"/>
      <c r="C34" s="302"/>
      <c r="D34" s="318" t="s">
        <v>159</v>
      </c>
      <c r="E34" s="319"/>
      <c r="F34" s="35"/>
      <c r="G34" s="59">
        <v>7</v>
      </c>
      <c r="H34" s="36">
        <v>5.2</v>
      </c>
      <c r="I34" s="36">
        <v>1.8</v>
      </c>
      <c r="J34" s="36"/>
      <c r="K34" s="36"/>
      <c r="L34" s="36">
        <f aca="true" t="shared" si="0" ref="L34">PRODUCT(F34:K34)</f>
        <v>65.52</v>
      </c>
    </row>
    <row r="35" spans="1:12" s="31" customFormat="1" ht="12.75">
      <c r="A35" s="30"/>
      <c r="B35" s="317"/>
      <c r="C35" s="302"/>
      <c r="D35" s="318" t="s">
        <v>185</v>
      </c>
      <c r="E35" s="319"/>
      <c r="F35" s="35">
        <v>2</v>
      </c>
      <c r="G35" s="59">
        <v>6</v>
      </c>
      <c r="H35" s="36">
        <v>3.14</v>
      </c>
      <c r="I35" s="36">
        <f>0.55*0.55</f>
        <v>0.30250000000000005</v>
      </c>
      <c r="J35" s="36"/>
      <c r="K35" s="36"/>
      <c r="L35" s="36">
        <f>-PRODUCT(F35:K35)</f>
        <v>-11.398200000000001</v>
      </c>
    </row>
    <row r="36" spans="1:12" s="31" customFormat="1" ht="12.75">
      <c r="A36" s="30"/>
      <c r="B36" s="317"/>
      <c r="C36" s="302"/>
      <c r="D36" s="318"/>
      <c r="E36" s="319"/>
      <c r="F36" s="35"/>
      <c r="G36" s="59"/>
      <c r="H36" s="36"/>
      <c r="I36" s="36"/>
      <c r="J36" s="36"/>
      <c r="K36" s="36"/>
      <c r="L36" s="36"/>
    </row>
    <row r="37" spans="1:12" s="31" customFormat="1" ht="12.75">
      <c r="A37" s="30"/>
      <c r="B37" s="317"/>
      <c r="C37" s="302"/>
      <c r="D37" s="318"/>
      <c r="E37" s="319"/>
      <c r="F37" s="35"/>
      <c r="G37" s="59"/>
      <c r="H37" s="36"/>
      <c r="I37" s="36"/>
      <c r="J37" s="36"/>
      <c r="K37" s="36"/>
      <c r="L37" s="36"/>
    </row>
    <row r="38" spans="1:12" s="31" customFormat="1" ht="12.75">
      <c r="A38" s="30"/>
      <c r="B38" s="317"/>
      <c r="C38" s="302"/>
      <c r="D38" s="318"/>
      <c r="E38" s="319"/>
      <c r="F38" s="35"/>
      <c r="G38" s="59"/>
      <c r="H38" s="36"/>
      <c r="I38" s="36"/>
      <c r="J38" s="36"/>
      <c r="K38" s="36"/>
      <c r="L38" s="36"/>
    </row>
    <row r="39" spans="1:12" ht="12.75">
      <c r="A39" s="48"/>
      <c r="B39" s="50"/>
      <c r="C39" s="50"/>
      <c r="D39" s="320"/>
      <c r="E39" s="48"/>
      <c r="F39" s="55"/>
      <c r="G39" s="65"/>
      <c r="H39" s="56"/>
      <c r="I39" s="56"/>
      <c r="J39" s="56"/>
      <c r="K39" s="36"/>
      <c r="L39" s="36"/>
    </row>
    <row r="40" spans="1:12" s="24" customFormat="1" ht="26.4">
      <c r="A40" s="294" t="s">
        <v>13</v>
      </c>
      <c r="B40" s="321">
        <v>100574</v>
      </c>
      <c r="C40" s="292" t="s">
        <v>14</v>
      </c>
      <c r="D40" s="322" t="s">
        <v>109</v>
      </c>
      <c r="E40" s="323" t="s">
        <v>11</v>
      </c>
      <c r="F40" s="295"/>
      <c r="G40" s="65"/>
      <c r="H40" s="295"/>
      <c r="I40" s="295"/>
      <c r="J40" s="295"/>
      <c r="K40" s="295"/>
      <c r="L40" s="295">
        <f>SUM(L41:L44)</f>
        <v>181.21766000000002</v>
      </c>
    </row>
    <row r="41" spans="1:12" s="31" customFormat="1" ht="12.75">
      <c r="A41" s="48"/>
      <c r="B41" s="49"/>
      <c r="C41" s="50"/>
      <c r="D41" s="42" t="s">
        <v>189</v>
      </c>
      <c r="E41" s="48"/>
      <c r="F41" s="55"/>
      <c r="G41" s="65"/>
      <c r="H41" s="56"/>
      <c r="I41" s="56"/>
      <c r="J41" s="57">
        <f>L24</f>
        <v>321.52</v>
      </c>
      <c r="K41" s="52"/>
      <c r="L41" s="36"/>
    </row>
    <row r="42" spans="1:12" s="31" customFormat="1" ht="12.75">
      <c r="A42" s="48"/>
      <c r="B42" s="49"/>
      <c r="C42" s="50"/>
      <c r="D42" s="42" t="s">
        <v>190</v>
      </c>
      <c r="E42" s="48"/>
      <c r="F42" s="55"/>
      <c r="G42" s="65"/>
      <c r="H42" s="56"/>
      <c r="I42" s="56"/>
      <c r="J42" s="57">
        <f>-L31</f>
        <v>-182.12179999999998</v>
      </c>
      <c r="K42" s="52"/>
      <c r="L42" s="36"/>
    </row>
    <row r="43" spans="1:12" s="31" customFormat="1" ht="12.75">
      <c r="A43" s="48"/>
      <c r="B43" s="49"/>
      <c r="C43" s="50"/>
      <c r="D43" s="42"/>
      <c r="E43" s="48"/>
      <c r="F43" s="55"/>
      <c r="G43" s="65"/>
      <c r="H43" s="56"/>
      <c r="I43" s="56"/>
      <c r="J43" s="57"/>
      <c r="K43" s="52"/>
      <c r="L43" s="36"/>
    </row>
    <row r="44" spans="1:12" s="31" customFormat="1" ht="12.75">
      <c r="A44" s="48"/>
      <c r="B44" s="49"/>
      <c r="C44" s="50"/>
      <c r="D44" s="42" t="s">
        <v>191</v>
      </c>
      <c r="E44" s="48"/>
      <c r="F44" s="55"/>
      <c r="G44" s="57">
        <f>J41+J42</f>
        <v>139.3982</v>
      </c>
      <c r="H44" s="71" t="s">
        <v>192</v>
      </c>
      <c r="I44" s="71">
        <v>1.3</v>
      </c>
      <c r="J44" s="57"/>
      <c r="K44" s="52"/>
      <c r="L44" s="36">
        <f>G44*I44</f>
        <v>181.21766000000002</v>
      </c>
    </row>
    <row r="45" spans="1:12" s="31" customFormat="1" ht="12.75">
      <c r="A45" s="48"/>
      <c r="B45" s="49"/>
      <c r="C45" s="50"/>
      <c r="D45" s="42"/>
      <c r="E45" s="48"/>
      <c r="F45" s="55"/>
      <c r="G45" s="65"/>
      <c r="H45" s="56"/>
      <c r="I45" s="56"/>
      <c r="J45" s="57"/>
      <c r="K45" s="52"/>
      <c r="L45" s="36"/>
    </row>
    <row r="46" spans="1:12" s="20" customFormat="1" ht="52.8">
      <c r="A46" s="324" t="s">
        <v>110</v>
      </c>
      <c r="B46" s="325">
        <v>94327</v>
      </c>
      <c r="C46" s="326" t="s">
        <v>14</v>
      </c>
      <c r="D46" s="327" t="s">
        <v>118</v>
      </c>
      <c r="E46" s="328" t="s">
        <v>11</v>
      </c>
      <c r="F46" s="329"/>
      <c r="G46" s="65"/>
      <c r="H46" s="56"/>
      <c r="I46" s="56"/>
      <c r="J46" s="65"/>
      <c r="K46" s="66"/>
      <c r="L46" s="295">
        <f>SUM(L47)</f>
        <v>160</v>
      </c>
    </row>
    <row r="47" spans="1:12" s="31" customFormat="1" ht="12.75">
      <c r="A47" s="67"/>
      <c r="B47" s="68"/>
      <c r="C47" s="69"/>
      <c r="D47" s="42" t="s">
        <v>173</v>
      </c>
      <c r="E47" s="67"/>
      <c r="F47" s="70"/>
      <c r="G47" s="57">
        <v>80</v>
      </c>
      <c r="H47" s="57">
        <v>4</v>
      </c>
      <c r="I47" s="57">
        <v>0.5</v>
      </c>
      <c r="J47" s="57"/>
      <c r="K47" s="52"/>
      <c r="L47" s="36">
        <f>PRODUCT(F47:I47)</f>
        <v>160</v>
      </c>
    </row>
    <row r="48" spans="1:12" s="31" customFormat="1" ht="12.75">
      <c r="A48" s="48"/>
      <c r="B48" s="49"/>
      <c r="C48" s="50"/>
      <c r="D48" s="42"/>
      <c r="E48" s="48"/>
      <c r="F48" s="55"/>
      <c r="G48" s="65"/>
      <c r="H48" s="56"/>
      <c r="I48" s="56"/>
      <c r="J48" s="57"/>
      <c r="K48" s="52"/>
      <c r="L48" s="36"/>
    </row>
    <row r="49" spans="1:12" s="31" customFormat="1" ht="12.75">
      <c r="A49" s="48"/>
      <c r="B49" s="49"/>
      <c r="C49" s="50"/>
      <c r="D49" s="51"/>
      <c r="E49" s="48"/>
      <c r="F49" s="55"/>
      <c r="G49" s="65"/>
      <c r="H49" s="56"/>
      <c r="I49" s="56"/>
      <c r="J49" s="56"/>
      <c r="K49" s="36"/>
      <c r="L49" s="36"/>
    </row>
    <row r="50" spans="1:12" ht="26.4">
      <c r="A50" s="23" t="s">
        <v>111</v>
      </c>
      <c r="B50" s="313">
        <v>101616</v>
      </c>
      <c r="C50" s="34" t="s">
        <v>14</v>
      </c>
      <c r="D50" s="314" t="s">
        <v>108</v>
      </c>
      <c r="E50" s="315" t="s">
        <v>3</v>
      </c>
      <c r="F50" s="301"/>
      <c r="G50" s="65"/>
      <c r="H50" s="295"/>
      <c r="I50" s="295"/>
      <c r="J50" s="295"/>
      <c r="K50" s="295"/>
      <c r="L50" s="295">
        <f>SUM(L51:L52)</f>
        <v>116.4</v>
      </c>
    </row>
    <row r="51" spans="1:12" s="31" customFormat="1" ht="12.75">
      <c r="A51" s="30"/>
      <c r="B51" s="317"/>
      <c r="C51" s="302"/>
      <c r="D51" s="318" t="s">
        <v>161</v>
      </c>
      <c r="E51" s="319"/>
      <c r="F51" s="35">
        <v>2</v>
      </c>
      <c r="G51" s="59">
        <v>80</v>
      </c>
      <c r="H51" s="36">
        <v>0.5</v>
      </c>
      <c r="I51" s="36"/>
      <c r="J51" s="36"/>
      <c r="K51" s="36"/>
      <c r="L51" s="36">
        <f>PRODUCT(F51:K51)</f>
        <v>80</v>
      </c>
    </row>
    <row r="52" spans="1:12" s="31" customFormat="1" ht="12.75">
      <c r="A52" s="30"/>
      <c r="B52" s="317"/>
      <c r="C52" s="302"/>
      <c r="D52" s="318" t="s">
        <v>162</v>
      </c>
      <c r="E52" s="319"/>
      <c r="F52" s="35"/>
      <c r="G52" s="59">
        <v>7</v>
      </c>
      <c r="H52" s="36">
        <v>5.2</v>
      </c>
      <c r="I52" s="36"/>
      <c r="J52" s="36"/>
      <c r="K52" s="36"/>
      <c r="L52" s="36">
        <f>PRODUCT(F52:K52)</f>
        <v>36.4</v>
      </c>
    </row>
    <row r="53" spans="1:12" ht="12.75">
      <c r="A53" s="48"/>
      <c r="B53" s="49"/>
      <c r="C53" s="50"/>
      <c r="D53" s="51"/>
      <c r="E53" s="48"/>
      <c r="F53" s="55"/>
      <c r="G53" s="65"/>
      <c r="H53" s="56"/>
      <c r="I53" s="56"/>
      <c r="J53" s="56"/>
      <c r="K53" s="36"/>
      <c r="L53" s="36"/>
    </row>
    <row r="54" spans="1:12" ht="26.4">
      <c r="A54" s="23" t="s">
        <v>137</v>
      </c>
      <c r="B54" s="315">
        <v>73361</v>
      </c>
      <c r="C54" s="32" t="s">
        <v>14</v>
      </c>
      <c r="D54" s="37" t="s">
        <v>112</v>
      </c>
      <c r="E54" s="43" t="s">
        <v>11</v>
      </c>
      <c r="F54" s="35"/>
      <c r="G54" s="57"/>
      <c r="H54" s="36"/>
      <c r="I54" s="36"/>
      <c r="J54" s="36"/>
      <c r="K54" s="36"/>
      <c r="L54" s="295">
        <f>SUM(L55:L58)</f>
        <v>256</v>
      </c>
    </row>
    <row r="55" spans="1:12" s="31" customFormat="1" ht="12.75">
      <c r="A55" s="23"/>
      <c r="B55" s="41"/>
      <c r="C55" s="32"/>
      <c r="D55" s="42" t="s">
        <v>170</v>
      </c>
      <c r="E55" s="43"/>
      <c r="F55" s="35">
        <v>2</v>
      </c>
      <c r="G55" s="57">
        <v>40</v>
      </c>
      <c r="H55" s="36">
        <v>0.4</v>
      </c>
      <c r="I55" s="36">
        <v>2</v>
      </c>
      <c r="J55" s="36"/>
      <c r="K55" s="36"/>
      <c r="L55" s="36">
        <f>PRODUCT(F55:I55)</f>
        <v>64</v>
      </c>
    </row>
    <row r="56" spans="1:12" s="31" customFormat="1" ht="12.75">
      <c r="A56" s="23"/>
      <c r="B56" s="41"/>
      <c r="C56" s="32"/>
      <c r="D56" s="42" t="s">
        <v>170</v>
      </c>
      <c r="E56" s="43"/>
      <c r="F56" s="35">
        <v>2</v>
      </c>
      <c r="G56" s="57">
        <v>40</v>
      </c>
      <c r="H56" s="36">
        <v>0.4</v>
      </c>
      <c r="I56" s="36">
        <v>2</v>
      </c>
      <c r="J56" s="36"/>
      <c r="K56" s="36"/>
      <c r="L56" s="36">
        <f aca="true" t="shared" si="1" ref="L56:L57">PRODUCT(F56:I56)</f>
        <v>64</v>
      </c>
    </row>
    <row r="57" spans="1:12" s="31" customFormat="1" ht="12.75">
      <c r="A57" s="23"/>
      <c r="B57" s="41"/>
      <c r="C57" s="32"/>
      <c r="D57" s="42" t="s">
        <v>168</v>
      </c>
      <c r="E57" s="43"/>
      <c r="F57" s="35">
        <v>2</v>
      </c>
      <c r="G57" s="57">
        <v>40</v>
      </c>
      <c r="H57" s="36">
        <v>0.4</v>
      </c>
      <c r="I57" s="36">
        <v>2</v>
      </c>
      <c r="J57" s="36"/>
      <c r="K57" s="36"/>
      <c r="L57" s="36">
        <f t="shared" si="1"/>
        <v>64</v>
      </c>
    </row>
    <row r="58" spans="1:12" ht="12.75">
      <c r="A58" s="23"/>
      <c r="B58" s="41"/>
      <c r="C58" s="32"/>
      <c r="D58" s="42" t="s">
        <v>169</v>
      </c>
      <c r="E58" s="43"/>
      <c r="F58" s="35">
        <v>2</v>
      </c>
      <c r="G58" s="57">
        <v>40</v>
      </c>
      <c r="H58" s="36">
        <v>0.4</v>
      </c>
      <c r="I58" s="36">
        <v>2</v>
      </c>
      <c r="J58" s="36"/>
      <c r="K58" s="36"/>
      <c r="L58" s="36">
        <f aca="true" t="shared" si="2" ref="L58">PRODUCT(F58:I58)</f>
        <v>64</v>
      </c>
    </row>
    <row r="59" spans="1:12" ht="12.75">
      <c r="A59" s="48"/>
      <c r="B59" s="49"/>
      <c r="C59" s="50"/>
      <c r="D59" s="42"/>
      <c r="E59" s="48"/>
      <c r="F59" s="55"/>
      <c r="G59" s="57"/>
      <c r="H59" s="57"/>
      <c r="I59" s="57"/>
      <c r="J59" s="57"/>
      <c r="K59" s="36"/>
      <c r="L59" s="36"/>
    </row>
    <row r="60" spans="1:12" ht="26.4">
      <c r="A60" s="23" t="s">
        <v>138</v>
      </c>
      <c r="B60" s="23">
        <v>96620</v>
      </c>
      <c r="C60" s="34" t="s">
        <v>14</v>
      </c>
      <c r="D60" s="314" t="s">
        <v>163</v>
      </c>
      <c r="E60" s="315" t="s">
        <v>3</v>
      </c>
      <c r="F60" s="301"/>
      <c r="G60" s="65"/>
      <c r="H60" s="295"/>
      <c r="I60" s="295"/>
      <c r="J60" s="295"/>
      <c r="K60" s="295"/>
      <c r="L60" s="295">
        <f>SUM(L61:L62)</f>
        <v>6.984</v>
      </c>
    </row>
    <row r="61" spans="1:12" s="31" customFormat="1" ht="12.75">
      <c r="A61" s="30"/>
      <c r="B61" s="30"/>
      <c r="C61" s="302"/>
      <c r="D61" s="318" t="s">
        <v>161</v>
      </c>
      <c r="E61" s="319"/>
      <c r="F61" s="35">
        <v>2</v>
      </c>
      <c r="G61" s="59">
        <v>80</v>
      </c>
      <c r="H61" s="36">
        <v>0.5</v>
      </c>
      <c r="I61" s="36">
        <v>0.06</v>
      </c>
      <c r="J61" s="36"/>
      <c r="K61" s="36"/>
      <c r="L61" s="36">
        <f>PRODUCT(F61:I61)</f>
        <v>4.8</v>
      </c>
    </row>
    <row r="62" spans="1:12" s="31" customFormat="1" ht="12.75">
      <c r="A62" s="30"/>
      <c r="B62" s="302"/>
      <c r="C62" s="302"/>
      <c r="D62" s="318" t="s">
        <v>162</v>
      </c>
      <c r="E62" s="319"/>
      <c r="F62" s="35"/>
      <c r="G62" s="59">
        <v>7</v>
      </c>
      <c r="H62" s="36">
        <v>5.2</v>
      </c>
      <c r="I62" s="36">
        <v>0.06</v>
      </c>
      <c r="J62" s="36"/>
      <c r="K62" s="36"/>
      <c r="L62" s="36">
        <f>PRODUCT(F62:I62)</f>
        <v>2.1839999999999997</v>
      </c>
    </row>
    <row r="63" spans="1:12" ht="12.75">
      <c r="A63" s="30"/>
      <c r="B63" s="330"/>
      <c r="C63" s="302"/>
      <c r="D63" s="331"/>
      <c r="E63" s="319"/>
      <c r="F63" s="35"/>
      <c r="G63" s="59"/>
      <c r="H63" s="36"/>
      <c r="I63" s="36"/>
      <c r="J63" s="36"/>
      <c r="K63" s="36"/>
      <c r="L63" s="36"/>
    </row>
    <row r="64" spans="1:12" ht="12.75">
      <c r="A64" s="303" t="s">
        <v>23</v>
      </c>
      <c r="B64" s="332"/>
      <c r="C64" s="333"/>
      <c r="D64" s="305" t="s">
        <v>126</v>
      </c>
      <c r="E64" s="334"/>
      <c r="F64" s="335"/>
      <c r="G64" s="336"/>
      <c r="H64" s="337"/>
      <c r="I64" s="337"/>
      <c r="J64" s="337"/>
      <c r="K64" s="337"/>
      <c r="L64" s="336"/>
    </row>
    <row r="65" spans="1:12" s="54" customFormat="1" ht="26.4">
      <c r="A65" s="23" t="s">
        <v>129</v>
      </c>
      <c r="B65" s="315">
        <v>92447</v>
      </c>
      <c r="C65" s="32" t="s">
        <v>14</v>
      </c>
      <c r="D65" s="338" t="s">
        <v>119</v>
      </c>
      <c r="E65" s="43" t="s">
        <v>3</v>
      </c>
      <c r="F65" s="53"/>
      <c r="G65" s="62"/>
      <c r="H65" s="23"/>
      <c r="I65" s="23"/>
      <c r="J65" s="23"/>
      <c r="K65" s="23"/>
      <c r="L65" s="62">
        <f>SUM(L66:L68)</f>
        <v>432</v>
      </c>
    </row>
    <row r="66" spans="1:12" ht="12.75">
      <c r="A66" s="23"/>
      <c r="B66" s="315"/>
      <c r="C66" s="32"/>
      <c r="D66" s="25" t="s">
        <v>174</v>
      </c>
      <c r="E66" s="339"/>
      <c r="F66" s="58"/>
      <c r="G66" s="61">
        <v>80</v>
      </c>
      <c r="H66" s="61">
        <v>4</v>
      </c>
      <c r="I66" s="61"/>
      <c r="J66" s="61"/>
      <c r="K66" s="23"/>
      <c r="L66" s="61">
        <f>PRODUCT(F66:I66)</f>
        <v>320</v>
      </c>
    </row>
    <row r="67" spans="1:12" ht="12.75">
      <c r="A67" s="23"/>
      <c r="B67" s="315"/>
      <c r="C67" s="32"/>
      <c r="D67" s="25" t="s">
        <v>175</v>
      </c>
      <c r="E67" s="339"/>
      <c r="F67" s="58">
        <v>2</v>
      </c>
      <c r="G67" s="61">
        <v>80</v>
      </c>
      <c r="H67" s="61">
        <v>0.4</v>
      </c>
      <c r="I67" s="61"/>
      <c r="J67" s="61"/>
      <c r="K67" s="23"/>
      <c r="L67" s="61">
        <f aca="true" t="shared" si="3" ref="L67:L68">PRODUCT(F67:I67)</f>
        <v>64</v>
      </c>
    </row>
    <row r="68" spans="1:12" ht="12.75">
      <c r="A68" s="23"/>
      <c r="B68" s="315"/>
      <c r="C68" s="32"/>
      <c r="D68" s="25" t="s">
        <v>176</v>
      </c>
      <c r="E68" s="339"/>
      <c r="F68" s="58">
        <v>2</v>
      </c>
      <c r="G68" s="61">
        <v>80</v>
      </c>
      <c r="H68" s="61">
        <v>0.3</v>
      </c>
      <c r="I68" s="61"/>
      <c r="J68" s="61"/>
      <c r="K68" s="23"/>
      <c r="L68" s="61">
        <f t="shared" si="3"/>
        <v>48</v>
      </c>
    </row>
    <row r="69" spans="1:12" ht="12.75">
      <c r="A69" s="30"/>
      <c r="B69" s="319"/>
      <c r="C69" s="340"/>
      <c r="D69" s="341"/>
      <c r="E69" s="339"/>
      <c r="F69" s="58"/>
      <c r="G69" s="61"/>
      <c r="H69" s="30"/>
      <c r="I69" s="30"/>
      <c r="J69" s="30"/>
      <c r="K69" s="30"/>
      <c r="L69" s="61"/>
    </row>
    <row r="70" spans="1:12" s="54" customFormat="1" ht="52.8">
      <c r="A70" s="23" t="s">
        <v>130</v>
      </c>
      <c r="B70" s="32">
        <v>92776</v>
      </c>
      <c r="C70" s="32" t="s">
        <v>14</v>
      </c>
      <c r="D70" s="37" t="s">
        <v>140</v>
      </c>
      <c r="E70" s="53" t="s">
        <v>17</v>
      </c>
      <c r="F70" s="53"/>
      <c r="G70" s="62"/>
      <c r="H70" s="23"/>
      <c r="I70" s="23"/>
      <c r="J70" s="23"/>
      <c r="K70" s="23"/>
      <c r="L70" s="62">
        <f>SUM(L71:L72)</f>
        <v>1473.92</v>
      </c>
    </row>
    <row r="71" spans="1:12" ht="12.75">
      <c r="A71" s="30"/>
      <c r="B71" s="340"/>
      <c r="C71" s="340"/>
      <c r="D71" s="25" t="s">
        <v>182</v>
      </c>
      <c r="E71" s="58"/>
      <c r="F71" s="58">
        <f>500*2*1.6</f>
        <v>1600</v>
      </c>
      <c r="G71" s="61">
        <v>1.78</v>
      </c>
      <c r="H71" s="30"/>
      <c r="I71" s="30"/>
      <c r="J71" s="30"/>
      <c r="K71" s="30">
        <v>0.245</v>
      </c>
      <c r="L71" s="61">
        <f>PRODUCT(F71:K71)</f>
        <v>697.76</v>
      </c>
    </row>
    <row r="72" spans="1:12" ht="12.75">
      <c r="A72" s="30"/>
      <c r="B72" s="340"/>
      <c r="C72" s="340"/>
      <c r="D72" s="25" t="s">
        <v>182</v>
      </c>
      <c r="E72" s="58"/>
      <c r="F72" s="58">
        <f>500*2*1.6</f>
        <v>1600</v>
      </c>
      <c r="G72" s="61">
        <v>1.98</v>
      </c>
      <c r="H72" s="30"/>
      <c r="I72" s="30"/>
      <c r="J72" s="30"/>
      <c r="K72" s="30">
        <v>0.245</v>
      </c>
      <c r="L72" s="61">
        <f>PRODUCT(F72:K72)</f>
        <v>776.16</v>
      </c>
    </row>
    <row r="73" spans="1:12" ht="12.75">
      <c r="A73" s="30"/>
      <c r="B73" s="340"/>
      <c r="C73" s="340"/>
      <c r="D73" s="25"/>
      <c r="E73" s="58"/>
      <c r="F73" s="58"/>
      <c r="G73" s="61"/>
      <c r="H73" s="30"/>
      <c r="I73" s="30"/>
      <c r="J73" s="30"/>
      <c r="K73" s="30"/>
      <c r="L73" s="61"/>
    </row>
    <row r="74" spans="1:12" ht="12.75">
      <c r="A74" s="30"/>
      <c r="B74" s="340"/>
      <c r="C74" s="340"/>
      <c r="D74" s="25"/>
      <c r="E74" s="58"/>
      <c r="F74" s="58"/>
      <c r="G74" s="61"/>
      <c r="H74" s="30"/>
      <c r="I74" s="30"/>
      <c r="J74" s="30"/>
      <c r="K74" s="30"/>
      <c r="L74" s="61"/>
    </row>
    <row r="75" spans="1:12" s="54" customFormat="1" ht="52.8">
      <c r="A75" s="23" t="s">
        <v>133</v>
      </c>
      <c r="B75" s="32">
        <v>92778</v>
      </c>
      <c r="C75" s="32" t="s">
        <v>14</v>
      </c>
      <c r="D75" s="37" t="s">
        <v>123</v>
      </c>
      <c r="E75" s="53" t="s">
        <v>17</v>
      </c>
      <c r="F75" s="53"/>
      <c r="G75" s="62"/>
      <c r="H75" s="23"/>
      <c r="I75" s="23"/>
      <c r="J75" s="23"/>
      <c r="K75" s="23"/>
      <c r="L75" s="62">
        <f>SUM(L76)</f>
        <v>987.2</v>
      </c>
    </row>
    <row r="76" spans="1:12" ht="12.75">
      <c r="A76" s="30"/>
      <c r="B76" s="340"/>
      <c r="C76" s="340"/>
      <c r="D76" s="25" t="s">
        <v>183</v>
      </c>
      <c r="E76" s="58"/>
      <c r="F76" s="58">
        <v>20</v>
      </c>
      <c r="G76" s="61">
        <v>80</v>
      </c>
      <c r="H76" s="30"/>
      <c r="I76" s="30"/>
      <c r="J76" s="30"/>
      <c r="K76" s="30">
        <v>0.617</v>
      </c>
      <c r="L76" s="61">
        <f>PRODUCT(F76:K76)</f>
        <v>987.2</v>
      </c>
    </row>
    <row r="77" spans="1:12" ht="12.75">
      <c r="A77" s="30"/>
      <c r="B77" s="340"/>
      <c r="C77" s="340"/>
      <c r="D77" s="25"/>
      <c r="E77" s="58"/>
      <c r="F77" s="58"/>
      <c r="G77" s="61"/>
      <c r="H77" s="30"/>
      <c r="I77" s="30"/>
      <c r="J77" s="30"/>
      <c r="K77" s="30"/>
      <c r="L77" s="61"/>
    </row>
    <row r="78" spans="1:12" s="54" customFormat="1" ht="52.8">
      <c r="A78" s="23" t="s">
        <v>132</v>
      </c>
      <c r="B78" s="32">
        <v>92785</v>
      </c>
      <c r="C78" s="32" t="s">
        <v>14</v>
      </c>
      <c r="D78" s="37" t="s">
        <v>115</v>
      </c>
      <c r="E78" s="53" t="s">
        <v>17</v>
      </c>
      <c r="F78" s="53"/>
      <c r="G78" s="62"/>
      <c r="H78" s="23"/>
      <c r="I78" s="23"/>
      <c r="J78" s="23"/>
      <c r="K78" s="23"/>
      <c r="L78" s="62">
        <f>SUM(L79)</f>
        <v>705.6</v>
      </c>
    </row>
    <row r="79" spans="1:12" ht="12.75">
      <c r="A79" s="30"/>
      <c r="B79" s="340"/>
      <c r="C79" s="340"/>
      <c r="D79" s="25" t="s">
        <v>181</v>
      </c>
      <c r="E79" s="58"/>
      <c r="F79" s="58">
        <v>36</v>
      </c>
      <c r="G79" s="61">
        <v>80</v>
      </c>
      <c r="H79" s="30"/>
      <c r="I79" s="30"/>
      <c r="J79" s="30"/>
      <c r="K79" s="30">
        <v>0.245</v>
      </c>
      <c r="L79" s="61">
        <f>PRODUCT(F79:K79)</f>
        <v>705.6</v>
      </c>
    </row>
    <row r="80" spans="1:12" ht="12.75">
      <c r="A80" s="30"/>
      <c r="B80" s="340"/>
      <c r="C80" s="340"/>
      <c r="D80" s="25"/>
      <c r="E80" s="58"/>
      <c r="F80" s="58"/>
      <c r="G80" s="61"/>
      <c r="H80" s="30"/>
      <c r="I80" s="30"/>
      <c r="J80" s="30"/>
      <c r="K80" s="30"/>
      <c r="L80" s="61"/>
    </row>
    <row r="81" spans="1:12" s="1" customFormat="1" ht="52.8">
      <c r="A81" s="23" t="s">
        <v>134</v>
      </c>
      <c r="B81" s="32">
        <v>92787</v>
      </c>
      <c r="C81" s="32" t="s">
        <v>14</v>
      </c>
      <c r="D81" s="37" t="s">
        <v>116</v>
      </c>
      <c r="E81" s="53" t="s">
        <v>17</v>
      </c>
      <c r="F81" s="53"/>
      <c r="G81" s="62"/>
      <c r="H81" s="23"/>
      <c r="I81" s="23"/>
      <c r="J81" s="23"/>
      <c r="K81" s="23"/>
      <c r="L81" s="62">
        <f>SUM(L82:L83)</f>
        <v>6051.536</v>
      </c>
    </row>
    <row r="82" spans="1:12" ht="12.75">
      <c r="A82" s="30"/>
      <c r="B82" s="340"/>
      <c r="C82" s="340"/>
      <c r="D82" s="25" t="s">
        <v>180</v>
      </c>
      <c r="E82" s="58"/>
      <c r="F82" s="58">
        <f>500*2*1.6</f>
        <v>1600</v>
      </c>
      <c r="G82" s="61">
        <v>4.65</v>
      </c>
      <c r="H82" s="30"/>
      <c r="I82" s="30"/>
      <c r="J82" s="30"/>
      <c r="K82" s="30">
        <v>0.617</v>
      </c>
      <c r="L82" s="61">
        <f>PRODUCT(F82:K82,)</f>
        <v>4590.4800000000005</v>
      </c>
    </row>
    <row r="83" spans="1:12" ht="12.75">
      <c r="A83" s="30"/>
      <c r="B83" s="340"/>
      <c r="C83" s="340"/>
      <c r="D83" s="25" t="s">
        <v>180</v>
      </c>
      <c r="E83" s="58"/>
      <c r="F83" s="58">
        <f>400*1.6</f>
        <v>640</v>
      </c>
      <c r="G83" s="61">
        <v>3.7</v>
      </c>
      <c r="H83" s="30"/>
      <c r="I83" s="30"/>
      <c r="J83" s="30"/>
      <c r="K83" s="30">
        <v>0.617</v>
      </c>
      <c r="L83" s="61">
        <f>PRODUCT(F83:K83,)</f>
        <v>1461.056</v>
      </c>
    </row>
    <row r="84" spans="1:12" ht="12.75">
      <c r="A84" s="30"/>
      <c r="B84" s="340"/>
      <c r="C84" s="340"/>
      <c r="D84" s="25"/>
      <c r="E84" s="58"/>
      <c r="F84" s="58"/>
      <c r="G84" s="61"/>
      <c r="H84" s="30"/>
      <c r="I84" s="30"/>
      <c r="J84" s="30"/>
      <c r="K84" s="30"/>
      <c r="L84" s="61"/>
    </row>
    <row r="85" spans="1:12" s="1" customFormat="1" ht="39.6">
      <c r="A85" s="23" t="s">
        <v>135</v>
      </c>
      <c r="B85" s="32">
        <v>96555</v>
      </c>
      <c r="C85" s="32" t="s">
        <v>14</v>
      </c>
      <c r="D85" s="37" t="s">
        <v>117</v>
      </c>
      <c r="E85" s="43" t="s">
        <v>11</v>
      </c>
      <c r="F85" s="53"/>
      <c r="G85" s="62"/>
      <c r="H85" s="23"/>
      <c r="I85" s="23"/>
      <c r="J85" s="23"/>
      <c r="K85" s="23"/>
      <c r="L85" s="62">
        <f>SUM(L86:L88)</f>
        <v>256</v>
      </c>
    </row>
    <row r="86" spans="1:12" ht="12.75">
      <c r="A86" s="30"/>
      <c r="B86" s="340"/>
      <c r="C86" s="340"/>
      <c r="D86" s="25" t="s">
        <v>177</v>
      </c>
      <c r="E86" s="339"/>
      <c r="F86" s="58"/>
      <c r="G86" s="61">
        <v>80</v>
      </c>
      <c r="H86" s="61">
        <v>5</v>
      </c>
      <c r="I86" s="61">
        <v>0.5</v>
      </c>
      <c r="J86" s="61"/>
      <c r="K86" s="30"/>
      <c r="L86" s="61">
        <f>PRODUCT(F86:K86)</f>
        <v>200</v>
      </c>
    </row>
    <row r="87" spans="1:12" ht="12.75">
      <c r="A87" s="30"/>
      <c r="B87" s="340"/>
      <c r="C87" s="340"/>
      <c r="D87" s="25" t="s">
        <v>178</v>
      </c>
      <c r="E87" s="339"/>
      <c r="F87" s="58">
        <v>2</v>
      </c>
      <c r="G87" s="61">
        <v>80</v>
      </c>
      <c r="H87" s="61">
        <v>0.35</v>
      </c>
      <c r="I87" s="61">
        <v>0.5</v>
      </c>
      <c r="J87" s="61"/>
      <c r="K87" s="30"/>
      <c r="L87" s="61">
        <f>PRODUCT(F87:K87)</f>
        <v>28</v>
      </c>
    </row>
    <row r="88" spans="1:12" ht="12.75">
      <c r="A88" s="30"/>
      <c r="B88" s="340"/>
      <c r="C88" s="340"/>
      <c r="D88" s="25" t="s">
        <v>179</v>
      </c>
      <c r="E88" s="339"/>
      <c r="F88" s="58">
        <v>2</v>
      </c>
      <c r="G88" s="61">
        <v>80</v>
      </c>
      <c r="H88" s="61">
        <v>0.25</v>
      </c>
      <c r="I88" s="61">
        <v>0.7</v>
      </c>
      <c r="J88" s="61"/>
      <c r="K88" s="30"/>
      <c r="L88" s="61">
        <f>PRODUCT(F88:K88)</f>
        <v>28</v>
      </c>
    </row>
    <row r="89" spans="1:12" ht="12.75">
      <c r="A89" s="30"/>
      <c r="B89" s="340"/>
      <c r="C89" s="340"/>
      <c r="D89" s="25"/>
      <c r="E89" s="339"/>
      <c r="F89" s="58"/>
      <c r="G89" s="61"/>
      <c r="H89" s="30"/>
      <c r="I89" s="30"/>
      <c r="J89" s="30"/>
      <c r="K89" s="30"/>
      <c r="L89" s="61"/>
    </row>
    <row r="90" spans="1:12" s="1" customFormat="1" ht="26.4">
      <c r="A90" s="23" t="s">
        <v>131</v>
      </c>
      <c r="B90" s="342" t="s">
        <v>120</v>
      </c>
      <c r="C90" s="23"/>
      <c r="D90" s="343" t="s">
        <v>121</v>
      </c>
      <c r="E90" s="23" t="s">
        <v>171</v>
      </c>
      <c r="F90" s="23"/>
      <c r="G90" s="62"/>
      <c r="H90" s="23"/>
      <c r="I90" s="23"/>
      <c r="J90" s="23"/>
      <c r="K90" s="23"/>
      <c r="L90" s="62">
        <f>SUM(L91:L92)</f>
        <v>80</v>
      </c>
    </row>
    <row r="91" spans="1:12" ht="12.75">
      <c r="A91" s="30"/>
      <c r="B91" s="21"/>
      <c r="C91" s="30"/>
      <c r="D91" s="21" t="s">
        <v>144</v>
      </c>
      <c r="E91" s="23"/>
      <c r="F91" s="61">
        <v>40</v>
      </c>
      <c r="G91" s="61"/>
      <c r="H91" s="30"/>
      <c r="I91" s="30"/>
      <c r="J91" s="30"/>
      <c r="K91" s="30"/>
      <c r="L91" s="61">
        <f>F91</f>
        <v>40</v>
      </c>
    </row>
    <row r="92" spans="1:12" ht="12.75">
      <c r="A92" s="30"/>
      <c r="B92" s="21"/>
      <c r="C92" s="30"/>
      <c r="D92" s="21" t="s">
        <v>145</v>
      </c>
      <c r="E92" s="23"/>
      <c r="F92" s="61">
        <v>40</v>
      </c>
      <c r="G92" s="61"/>
      <c r="H92" s="30"/>
      <c r="I92" s="30"/>
      <c r="J92" s="30"/>
      <c r="K92" s="30"/>
      <c r="L92" s="61">
        <f>F92</f>
        <v>40</v>
      </c>
    </row>
    <row r="93" spans="1:12" ht="12.75">
      <c r="A93" s="30"/>
      <c r="B93" s="21"/>
      <c r="C93" s="30"/>
      <c r="D93" s="21"/>
      <c r="E93" s="23"/>
      <c r="F93" s="23"/>
      <c r="G93" s="61"/>
      <c r="H93" s="30"/>
      <c r="I93" s="30"/>
      <c r="J93" s="30"/>
      <c r="K93" s="30"/>
      <c r="L93" s="61"/>
    </row>
    <row r="94" spans="1:12" s="1" customFormat="1" ht="52.8">
      <c r="A94" s="23" t="s">
        <v>136</v>
      </c>
      <c r="B94" s="315">
        <v>92226</v>
      </c>
      <c r="C94" s="32" t="s">
        <v>14</v>
      </c>
      <c r="D94" s="37" t="s">
        <v>114</v>
      </c>
      <c r="E94" s="43" t="s">
        <v>1</v>
      </c>
      <c r="F94" s="53"/>
      <c r="G94" s="62"/>
      <c r="H94" s="23"/>
      <c r="I94" s="23"/>
      <c r="J94" s="23"/>
      <c r="K94" s="23"/>
      <c r="L94" s="62">
        <f>SUM(L95)</f>
        <v>21</v>
      </c>
    </row>
    <row r="95" spans="1:12" ht="12.75">
      <c r="A95" s="30"/>
      <c r="B95" s="319"/>
      <c r="C95" s="340"/>
      <c r="D95" s="26" t="s">
        <v>146</v>
      </c>
      <c r="E95" s="339"/>
      <c r="F95" s="59">
        <v>3</v>
      </c>
      <c r="G95" s="61">
        <v>7</v>
      </c>
      <c r="H95" s="61"/>
      <c r="I95" s="61"/>
      <c r="J95" s="61"/>
      <c r="K95" s="30"/>
      <c r="L95" s="61">
        <f>PRODUCT(F95:G95)</f>
        <v>21</v>
      </c>
    </row>
    <row r="96" spans="1:12" ht="12.75">
      <c r="A96" s="30"/>
      <c r="B96" s="319"/>
      <c r="C96" s="340"/>
      <c r="D96" s="26"/>
      <c r="E96" s="339"/>
      <c r="F96" s="59"/>
      <c r="G96" s="61"/>
      <c r="H96" s="61"/>
      <c r="I96" s="61"/>
      <c r="J96" s="61"/>
      <c r="K96" s="30"/>
      <c r="L96" s="61"/>
    </row>
    <row r="97" spans="1:12" ht="12.75">
      <c r="A97" s="30"/>
      <c r="B97" s="319"/>
      <c r="C97" s="340"/>
      <c r="D97" s="26"/>
      <c r="E97" s="339"/>
      <c r="F97" s="59"/>
      <c r="G97" s="61"/>
      <c r="H97" s="61"/>
      <c r="I97" s="61"/>
      <c r="J97" s="61"/>
      <c r="K97" s="30"/>
      <c r="L97" s="61"/>
    </row>
    <row r="98" spans="1:12" ht="26.4">
      <c r="A98" s="23" t="s">
        <v>198</v>
      </c>
      <c r="B98" s="323" t="s">
        <v>197</v>
      </c>
      <c r="C98" s="344" t="s">
        <v>193</v>
      </c>
      <c r="D98" s="345" t="s">
        <v>196</v>
      </c>
      <c r="E98" s="43" t="s">
        <v>1</v>
      </c>
      <c r="F98" s="59"/>
      <c r="G98" s="61"/>
      <c r="H98" s="61"/>
      <c r="I98" s="61"/>
      <c r="J98" s="61"/>
      <c r="K98" s="30"/>
      <c r="L98" s="62">
        <f>SUM(L99:L100)</f>
        <v>15</v>
      </c>
    </row>
    <row r="99" spans="1:12" ht="12.75">
      <c r="A99" s="30"/>
      <c r="B99" s="346"/>
      <c r="C99" s="347"/>
      <c r="D99" s="345"/>
      <c r="E99" s="339"/>
      <c r="F99" s="59">
        <v>3</v>
      </c>
      <c r="G99" s="61">
        <v>5</v>
      </c>
      <c r="H99" s="61"/>
      <c r="I99" s="61"/>
      <c r="J99" s="61"/>
      <c r="K99" s="30"/>
      <c r="L99" s="61">
        <f>G99*F99</f>
        <v>15</v>
      </c>
    </row>
    <row r="100" spans="1:12" ht="12.75">
      <c r="A100" s="30"/>
      <c r="B100" s="346"/>
      <c r="C100" s="347"/>
      <c r="D100" s="345"/>
      <c r="E100" s="339"/>
      <c r="F100" s="59"/>
      <c r="G100" s="61"/>
      <c r="H100" s="61"/>
      <c r="I100" s="61"/>
      <c r="J100" s="61"/>
      <c r="K100" s="30"/>
      <c r="L100" s="61"/>
    </row>
    <row r="101" spans="1:12" ht="12.75">
      <c r="A101" s="30"/>
      <c r="B101" s="346"/>
      <c r="C101" s="347"/>
      <c r="D101" s="345"/>
      <c r="E101" s="339"/>
      <c r="F101" s="59"/>
      <c r="G101" s="61"/>
      <c r="H101" s="61"/>
      <c r="I101" s="61"/>
      <c r="J101" s="61"/>
      <c r="K101" s="30"/>
      <c r="L101" s="61"/>
    </row>
    <row r="102" spans="1:12" ht="12.75">
      <c r="A102" s="30"/>
      <c r="B102" s="346"/>
      <c r="C102" s="347"/>
      <c r="D102" s="345"/>
      <c r="E102" s="339"/>
      <c r="F102" s="59"/>
      <c r="G102" s="61"/>
      <c r="H102" s="61"/>
      <c r="I102" s="61"/>
      <c r="J102" s="61"/>
      <c r="K102" s="30"/>
      <c r="L102" s="61"/>
    </row>
    <row r="103" spans="1:12" ht="12.75">
      <c r="A103" s="348">
        <v>4</v>
      </c>
      <c r="B103" s="349"/>
      <c r="C103" s="349"/>
      <c r="D103" s="350" t="s">
        <v>147</v>
      </c>
      <c r="E103" s="348"/>
      <c r="F103" s="351"/>
      <c r="G103" s="336"/>
      <c r="H103" s="337"/>
      <c r="I103" s="337"/>
      <c r="J103" s="337"/>
      <c r="K103" s="337"/>
      <c r="L103" s="336"/>
    </row>
    <row r="104" spans="1:12" s="73" customFormat="1" ht="26.4">
      <c r="A104" s="344" t="s">
        <v>125</v>
      </c>
      <c r="B104" s="344" t="s">
        <v>194</v>
      </c>
      <c r="C104" s="344" t="s">
        <v>193</v>
      </c>
      <c r="D104" s="293" t="s">
        <v>195</v>
      </c>
      <c r="E104" s="294" t="s">
        <v>3</v>
      </c>
      <c r="F104" s="352"/>
      <c r="G104" s="65"/>
      <c r="H104" s="294"/>
      <c r="I104" s="294"/>
      <c r="J104" s="294"/>
      <c r="K104" s="294"/>
      <c r="L104" s="65">
        <f>SUM(L105)</f>
        <v>400</v>
      </c>
    </row>
    <row r="105" spans="1:12" s="20" customFormat="1" ht="12.75">
      <c r="A105" s="14"/>
      <c r="B105" s="14"/>
      <c r="C105" s="14"/>
      <c r="D105" s="29" t="s">
        <v>199</v>
      </c>
      <c r="E105" s="23"/>
      <c r="F105" s="72"/>
      <c r="G105" s="62">
        <v>80</v>
      </c>
      <c r="H105" s="62">
        <v>5</v>
      </c>
      <c r="I105" s="62"/>
      <c r="J105" s="62"/>
      <c r="K105" s="23"/>
      <c r="L105" s="62">
        <f>PRODUCT(G105:H105)</f>
        <v>400</v>
      </c>
    </row>
    <row r="106" spans="1:12" s="31" customFormat="1" ht="12.75">
      <c r="A106" s="28"/>
      <c r="B106" s="28"/>
      <c r="C106" s="28"/>
      <c r="D106" s="29"/>
      <c r="E106" s="30"/>
      <c r="F106" s="60"/>
      <c r="G106" s="61"/>
      <c r="H106" s="30"/>
      <c r="I106" s="30"/>
      <c r="J106" s="30"/>
      <c r="K106" s="30"/>
      <c r="L106" s="61"/>
    </row>
    <row r="107" spans="1:12" s="1" customFormat="1" ht="52.8">
      <c r="A107" s="23" t="s">
        <v>127</v>
      </c>
      <c r="B107" s="23">
        <v>101203</v>
      </c>
      <c r="C107" s="32" t="s">
        <v>14</v>
      </c>
      <c r="D107" s="37" t="s">
        <v>148</v>
      </c>
      <c r="E107" s="32" t="s">
        <v>1</v>
      </c>
      <c r="F107" s="53"/>
      <c r="G107" s="62"/>
      <c r="H107" s="23"/>
      <c r="I107" s="23"/>
      <c r="J107" s="23"/>
      <c r="K107" s="23"/>
      <c r="L107" s="62">
        <f>SUM(L108:L109)</f>
        <v>200</v>
      </c>
    </row>
    <row r="108" spans="1:12" s="31" customFormat="1" ht="12.75">
      <c r="A108" s="23"/>
      <c r="B108" s="23"/>
      <c r="C108" s="32"/>
      <c r="D108" s="40" t="s">
        <v>156</v>
      </c>
      <c r="E108" s="34"/>
      <c r="F108" s="35"/>
      <c r="G108" s="59">
        <v>100</v>
      </c>
      <c r="H108" s="36"/>
      <c r="I108" s="36"/>
      <c r="J108" s="36"/>
      <c r="K108" s="36"/>
      <c r="L108" s="36">
        <f>PRODUCT(F108:K108)</f>
        <v>100</v>
      </c>
    </row>
    <row r="109" spans="1:12" s="31" customFormat="1" ht="12.75">
      <c r="A109" s="23"/>
      <c r="B109" s="23"/>
      <c r="C109" s="32"/>
      <c r="D109" s="40" t="s">
        <v>157</v>
      </c>
      <c r="E109" s="34"/>
      <c r="F109" s="35"/>
      <c r="G109" s="59">
        <v>100</v>
      </c>
      <c r="H109" s="36"/>
      <c r="I109" s="36"/>
      <c r="J109" s="36"/>
      <c r="K109" s="36"/>
      <c r="L109" s="36">
        <f>PRODUCT(F109:K109)</f>
        <v>100</v>
      </c>
    </row>
    <row r="110" spans="1:12" s="31" customFormat="1" ht="12.75">
      <c r="A110" s="23"/>
      <c r="B110" s="23"/>
      <c r="C110" s="32"/>
      <c r="D110" s="37"/>
      <c r="E110" s="32"/>
      <c r="F110" s="53"/>
      <c r="G110" s="62"/>
      <c r="H110" s="23"/>
      <c r="I110" s="23"/>
      <c r="J110" s="23"/>
      <c r="K110" s="23"/>
      <c r="L110" s="62"/>
    </row>
    <row r="111" spans="1:12" s="1" customFormat="1" ht="26.4">
      <c r="A111" s="23" t="s">
        <v>128</v>
      </c>
      <c r="B111" s="38">
        <v>97053</v>
      </c>
      <c r="C111" s="32" t="s">
        <v>14</v>
      </c>
      <c r="D111" s="38" t="s">
        <v>113</v>
      </c>
      <c r="E111" s="32" t="s">
        <v>1</v>
      </c>
      <c r="F111" s="353"/>
      <c r="G111" s="62"/>
      <c r="H111" s="23"/>
      <c r="I111" s="23"/>
      <c r="J111" s="23"/>
      <c r="K111" s="23"/>
      <c r="L111" s="62">
        <f>SUM(L112:L115)</f>
        <v>210</v>
      </c>
    </row>
    <row r="112" spans="1:12" s="31" customFormat="1" ht="12.75">
      <c r="A112" s="38"/>
      <c r="B112" s="38"/>
      <c r="C112" s="38"/>
      <c r="D112" s="40" t="s">
        <v>152</v>
      </c>
      <c r="E112" s="30"/>
      <c r="F112" s="35"/>
      <c r="G112" s="59">
        <v>100</v>
      </c>
      <c r="H112" s="36"/>
      <c r="I112" s="36"/>
      <c r="J112" s="36"/>
      <c r="K112" s="36"/>
      <c r="L112" s="36">
        <f>PRODUCT(F112:K112)</f>
        <v>100</v>
      </c>
    </row>
    <row r="113" spans="1:12" s="31" customFormat="1" ht="12.75">
      <c r="A113" s="30"/>
      <c r="B113" s="302"/>
      <c r="C113" s="302"/>
      <c r="D113" s="40" t="s">
        <v>153</v>
      </c>
      <c r="E113" s="30"/>
      <c r="F113" s="35"/>
      <c r="G113" s="59">
        <v>100</v>
      </c>
      <c r="H113" s="36"/>
      <c r="I113" s="36"/>
      <c r="J113" s="36"/>
      <c r="K113" s="36"/>
      <c r="L113" s="36">
        <f>PRODUCT(F113:K113)</f>
        <v>100</v>
      </c>
    </row>
    <row r="114" spans="1:12" s="31" customFormat="1" ht="12.75">
      <c r="A114" s="30"/>
      <c r="B114" s="302"/>
      <c r="C114" s="302"/>
      <c r="D114" s="40" t="s">
        <v>154</v>
      </c>
      <c r="E114" s="30"/>
      <c r="F114" s="35"/>
      <c r="G114" s="59">
        <v>5</v>
      </c>
      <c r="H114" s="36"/>
      <c r="I114" s="36"/>
      <c r="J114" s="36"/>
      <c r="K114" s="36"/>
      <c r="L114" s="36">
        <f>PRODUCT(F114:K114)</f>
        <v>5</v>
      </c>
    </row>
    <row r="115" spans="1:12" s="31" customFormat="1" ht="12.75">
      <c r="A115" s="30"/>
      <c r="B115" s="302"/>
      <c r="C115" s="302"/>
      <c r="D115" s="40" t="s">
        <v>155</v>
      </c>
      <c r="E115" s="30"/>
      <c r="F115" s="35"/>
      <c r="G115" s="59">
        <v>5</v>
      </c>
      <c r="H115" s="36"/>
      <c r="I115" s="36"/>
      <c r="J115" s="36"/>
      <c r="K115" s="36"/>
      <c r="L115" s="36">
        <f>PRODUCT(F115:K115)</f>
        <v>5</v>
      </c>
    </row>
    <row r="116" spans="1:12" ht="12.75">
      <c r="A116" s="40"/>
      <c r="B116" s="40"/>
      <c r="C116" s="40"/>
      <c r="D116" s="40"/>
      <c r="E116" s="30"/>
      <c r="F116" s="35"/>
      <c r="G116" s="57"/>
      <c r="H116" s="36"/>
      <c r="I116" s="36"/>
      <c r="J116" s="36"/>
      <c r="K116" s="36"/>
      <c r="L116" s="36"/>
    </row>
    <row r="117" spans="1:12" ht="13.8">
      <c r="A117" s="211"/>
      <c r="B117" s="211"/>
      <c r="C117" s="211"/>
      <c r="D117" s="211"/>
      <c r="E117" s="212"/>
      <c r="F117" s="212"/>
      <c r="G117" s="213"/>
      <c r="H117" s="212"/>
      <c r="I117" s="212"/>
      <c r="J117" s="212"/>
      <c r="K117" s="212"/>
      <c r="L117" s="212"/>
    </row>
  </sheetData>
  <mergeCells count="4">
    <mergeCell ref="A1:C4"/>
    <mergeCell ref="D1:J1"/>
    <mergeCell ref="K1:L4"/>
    <mergeCell ref="A5:L5"/>
  </mergeCells>
  <conditionalFormatting sqref="F6">
    <cfRule type="cellIs" priority="5" dxfId="0" operator="equal" stopIfTrue="1">
      <formula>0</formula>
    </cfRule>
  </conditionalFormatting>
  <conditionalFormatting sqref="F111">
    <cfRule type="cellIs" priority="1" dxfId="0" operator="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A190-0F8F-4BFC-BD2A-46DFF61FEF8C}">
  <dimension ref="A1:G15"/>
  <sheetViews>
    <sheetView showOutlineSymbols="0" workbookViewId="0" topLeftCell="A1">
      <selection activeCell="B21" sqref="B21"/>
    </sheetView>
  </sheetViews>
  <sheetFormatPr defaultColWidth="9.140625" defaultRowHeight="12.75"/>
  <cols>
    <col min="1" max="1" width="5.28125" style="166" bestFit="1" customWidth="1"/>
    <col min="2" max="2" width="58.7109375" style="166" customWidth="1"/>
    <col min="3" max="3" width="16.57421875" style="166" bestFit="1" customWidth="1"/>
    <col min="4" max="6" width="13.28125" style="166" bestFit="1" customWidth="1"/>
    <col min="7" max="7" width="18.28125" style="166" customWidth="1"/>
    <col min="8" max="26" width="13.28125" style="166" bestFit="1" customWidth="1"/>
    <col min="27" max="16384" width="8.8515625" style="166" customWidth="1"/>
  </cols>
  <sheetData>
    <row r="1" spans="1:7" ht="30.6" customHeight="1">
      <c r="A1" s="258" t="s">
        <v>353</v>
      </c>
      <c r="B1" s="258"/>
      <c r="C1" s="258"/>
      <c r="D1" s="258"/>
      <c r="E1" s="258"/>
      <c r="F1" s="258"/>
      <c r="G1" s="258"/>
    </row>
    <row r="2" spans="1:7" ht="12.75">
      <c r="A2" s="200"/>
      <c r="B2" s="202"/>
      <c r="C2" s="206" t="s">
        <v>25</v>
      </c>
      <c r="D2" s="207" t="s">
        <v>26</v>
      </c>
      <c r="E2" s="208"/>
      <c r="F2" s="208"/>
      <c r="G2" s="209"/>
    </row>
    <row r="3" spans="1:7" ht="12.75">
      <c r="A3" s="186"/>
      <c r="B3" s="188"/>
      <c r="C3" s="196" t="s">
        <v>27</v>
      </c>
      <c r="D3" s="197" t="s">
        <v>322</v>
      </c>
      <c r="E3" s="185"/>
      <c r="F3" s="185"/>
      <c r="G3" s="184"/>
    </row>
    <row r="4" spans="1:7" ht="12.75">
      <c r="A4" s="189"/>
      <c r="B4" s="191"/>
      <c r="C4" s="198" t="s">
        <v>31</v>
      </c>
      <c r="D4" s="197" t="s">
        <v>321</v>
      </c>
      <c r="E4" s="192"/>
      <c r="F4" s="192"/>
      <c r="G4" s="193"/>
    </row>
    <row r="5" spans="1:7" ht="13.8" customHeight="1">
      <c r="A5" s="361" t="s">
        <v>327</v>
      </c>
      <c r="B5" s="361"/>
      <c r="C5" s="361"/>
      <c r="D5" s="361"/>
      <c r="E5" s="361"/>
      <c r="F5" s="361"/>
      <c r="G5" s="361"/>
    </row>
    <row r="6" spans="1:7" ht="30">
      <c r="A6" s="359" t="s">
        <v>239</v>
      </c>
      <c r="B6" s="359" t="s">
        <v>242</v>
      </c>
      <c r="C6" s="360" t="s">
        <v>328</v>
      </c>
      <c r="D6" s="360" t="s">
        <v>354</v>
      </c>
      <c r="E6" s="360" t="s">
        <v>355</v>
      </c>
      <c r="F6" s="360" t="s">
        <v>356</v>
      </c>
      <c r="G6" s="360" t="s">
        <v>357</v>
      </c>
    </row>
    <row r="7" spans="1:7" ht="24" customHeight="1" thickBot="1">
      <c r="A7" s="244" t="s">
        <v>247</v>
      </c>
      <c r="B7" s="244" t="s">
        <v>248</v>
      </c>
      <c r="C7" s="245" t="s">
        <v>329</v>
      </c>
      <c r="D7" s="234" t="s">
        <v>329</v>
      </c>
      <c r="E7" s="233" t="s">
        <v>330</v>
      </c>
      <c r="F7" s="233" t="s">
        <v>330</v>
      </c>
      <c r="G7" s="235" t="s">
        <v>330</v>
      </c>
    </row>
    <row r="8" spans="1:7" ht="24" customHeight="1" thickBot="1" thickTop="1">
      <c r="A8" s="244" t="s">
        <v>257</v>
      </c>
      <c r="B8" s="244" t="s">
        <v>258</v>
      </c>
      <c r="C8" s="245" t="s">
        <v>331</v>
      </c>
      <c r="D8" s="242" t="s">
        <v>330</v>
      </c>
      <c r="E8" s="237" t="s">
        <v>331</v>
      </c>
      <c r="F8" s="236" t="s">
        <v>330</v>
      </c>
      <c r="G8" s="238" t="s">
        <v>330</v>
      </c>
    </row>
    <row r="9" spans="1:7" ht="24" customHeight="1" thickBot="1" thickTop="1">
      <c r="A9" s="244" t="s">
        <v>281</v>
      </c>
      <c r="B9" s="244" t="s">
        <v>282</v>
      </c>
      <c r="C9" s="245" t="s">
        <v>332</v>
      </c>
      <c r="D9" s="242" t="s">
        <v>330</v>
      </c>
      <c r="E9" s="237" t="s">
        <v>333</v>
      </c>
      <c r="F9" s="237" t="s">
        <v>333</v>
      </c>
      <c r="G9" s="238" t="s">
        <v>330</v>
      </c>
    </row>
    <row r="10" spans="1:7" ht="24" customHeight="1" thickTop="1">
      <c r="A10" s="244" t="s">
        <v>312</v>
      </c>
      <c r="B10" s="244" t="s">
        <v>313</v>
      </c>
      <c r="C10" s="245" t="s">
        <v>334</v>
      </c>
      <c r="D10" s="243" t="s">
        <v>330</v>
      </c>
      <c r="E10" s="239" t="s">
        <v>330</v>
      </c>
      <c r="F10" s="240" t="s">
        <v>335</v>
      </c>
      <c r="G10" s="241" t="s">
        <v>335</v>
      </c>
    </row>
    <row r="11" spans="1:7" ht="12.75">
      <c r="A11" s="203" t="s">
        <v>336</v>
      </c>
      <c r="B11" s="203"/>
      <c r="C11" s="204"/>
      <c r="D11" s="205" t="s">
        <v>337</v>
      </c>
      <c r="E11" s="205" t="s">
        <v>338</v>
      </c>
      <c r="F11" s="205" t="s">
        <v>339</v>
      </c>
      <c r="G11" s="205" t="s">
        <v>340</v>
      </c>
    </row>
    <row r="12" spans="1:7" ht="12.75">
      <c r="A12" s="203" t="s">
        <v>341</v>
      </c>
      <c r="B12" s="203"/>
      <c r="C12" s="204"/>
      <c r="D12" s="205" t="s">
        <v>342</v>
      </c>
      <c r="E12" s="205" t="s">
        <v>343</v>
      </c>
      <c r="F12" s="205" t="s">
        <v>344</v>
      </c>
      <c r="G12" s="205" t="s">
        <v>345</v>
      </c>
    </row>
    <row r="13" spans="1:7" ht="12.75">
      <c r="A13" s="203" t="s">
        <v>346</v>
      </c>
      <c r="B13" s="203"/>
      <c r="C13" s="204"/>
      <c r="D13" s="205" t="s">
        <v>337</v>
      </c>
      <c r="E13" s="205" t="s">
        <v>347</v>
      </c>
      <c r="F13" s="205" t="s">
        <v>348</v>
      </c>
      <c r="G13" s="205" t="s">
        <v>349</v>
      </c>
    </row>
    <row r="14" spans="1:7" ht="12.75">
      <c r="A14" s="203" t="s">
        <v>350</v>
      </c>
      <c r="B14" s="203"/>
      <c r="C14" s="204"/>
      <c r="D14" s="210" t="s">
        <v>342</v>
      </c>
      <c r="E14" s="210" t="s">
        <v>351</v>
      </c>
      <c r="F14" s="210" t="s">
        <v>352</v>
      </c>
      <c r="G14" s="210">
        <f>700092.23</f>
        <v>700092.23</v>
      </c>
    </row>
    <row r="15" spans="1:7" ht="12.75">
      <c r="A15" s="176"/>
      <c r="B15" s="176"/>
      <c r="C15" s="176"/>
      <c r="D15" s="176"/>
      <c r="E15" s="176"/>
      <c r="F15" s="176"/>
      <c r="G15" s="176"/>
    </row>
  </sheetData>
  <mergeCells count="7">
    <mergeCell ref="A1:G1"/>
    <mergeCell ref="A2:B4"/>
    <mergeCell ref="A12:B12"/>
    <mergeCell ref="A13:B13"/>
    <mergeCell ref="A14:B14"/>
    <mergeCell ref="A5:G5"/>
    <mergeCell ref="A11:B1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scale="110" r:id="rId2"/>
  <headerFooter>
    <oddHeader xml:space="preserve">&amp;L </oddHeader>
    <oddFooter xml:space="preserve">&amp;L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019D-F612-418B-B6F2-842CFF6E2E1D}">
  <sheetPr>
    <pageSetUpPr fitToPage="1"/>
  </sheetPr>
  <dimension ref="A1:S30"/>
  <sheetViews>
    <sheetView view="pageBreakPreview" zoomScale="60" workbookViewId="0" topLeftCell="A1">
      <selection activeCell="G15" sqref="G15:G16"/>
    </sheetView>
  </sheetViews>
  <sheetFormatPr defaultColWidth="9.140625" defaultRowHeight="12.75"/>
  <cols>
    <col min="1" max="5" width="8.8515625" style="79" customWidth="1"/>
    <col min="6" max="6" width="11.140625" style="79" customWidth="1"/>
    <col min="7" max="261" width="8.8515625" style="79" customWidth="1"/>
    <col min="262" max="262" width="11.140625" style="79" customWidth="1"/>
    <col min="263" max="517" width="8.8515625" style="79" customWidth="1"/>
    <col min="518" max="518" width="11.140625" style="79" customWidth="1"/>
    <col min="519" max="773" width="8.8515625" style="79" customWidth="1"/>
    <col min="774" max="774" width="11.140625" style="79" customWidth="1"/>
    <col min="775" max="1029" width="8.8515625" style="79" customWidth="1"/>
    <col min="1030" max="1030" width="11.140625" style="79" customWidth="1"/>
    <col min="1031" max="1285" width="8.8515625" style="79" customWidth="1"/>
    <col min="1286" max="1286" width="11.140625" style="79" customWidth="1"/>
    <col min="1287" max="1541" width="8.8515625" style="79" customWidth="1"/>
    <col min="1542" max="1542" width="11.140625" style="79" customWidth="1"/>
    <col min="1543" max="1797" width="8.8515625" style="79" customWidth="1"/>
    <col min="1798" max="1798" width="11.140625" style="79" customWidth="1"/>
    <col min="1799" max="2053" width="8.8515625" style="79" customWidth="1"/>
    <col min="2054" max="2054" width="11.140625" style="79" customWidth="1"/>
    <col min="2055" max="2309" width="8.8515625" style="79" customWidth="1"/>
    <col min="2310" max="2310" width="11.140625" style="79" customWidth="1"/>
    <col min="2311" max="2565" width="8.8515625" style="79" customWidth="1"/>
    <col min="2566" max="2566" width="11.140625" style="79" customWidth="1"/>
    <col min="2567" max="2821" width="8.8515625" style="79" customWidth="1"/>
    <col min="2822" max="2822" width="11.140625" style="79" customWidth="1"/>
    <col min="2823" max="3077" width="8.8515625" style="79" customWidth="1"/>
    <col min="3078" max="3078" width="11.140625" style="79" customWidth="1"/>
    <col min="3079" max="3333" width="8.8515625" style="79" customWidth="1"/>
    <col min="3334" max="3334" width="11.140625" style="79" customWidth="1"/>
    <col min="3335" max="3589" width="8.8515625" style="79" customWidth="1"/>
    <col min="3590" max="3590" width="11.140625" style="79" customWidth="1"/>
    <col min="3591" max="3845" width="8.8515625" style="79" customWidth="1"/>
    <col min="3846" max="3846" width="11.140625" style="79" customWidth="1"/>
    <col min="3847" max="4101" width="8.8515625" style="79" customWidth="1"/>
    <col min="4102" max="4102" width="11.140625" style="79" customWidth="1"/>
    <col min="4103" max="4357" width="8.8515625" style="79" customWidth="1"/>
    <col min="4358" max="4358" width="11.140625" style="79" customWidth="1"/>
    <col min="4359" max="4613" width="8.8515625" style="79" customWidth="1"/>
    <col min="4614" max="4614" width="11.140625" style="79" customWidth="1"/>
    <col min="4615" max="4869" width="8.8515625" style="79" customWidth="1"/>
    <col min="4870" max="4870" width="11.140625" style="79" customWidth="1"/>
    <col min="4871" max="5125" width="8.8515625" style="79" customWidth="1"/>
    <col min="5126" max="5126" width="11.140625" style="79" customWidth="1"/>
    <col min="5127" max="5381" width="8.8515625" style="79" customWidth="1"/>
    <col min="5382" max="5382" width="11.140625" style="79" customWidth="1"/>
    <col min="5383" max="5637" width="8.8515625" style="79" customWidth="1"/>
    <col min="5638" max="5638" width="11.140625" style="79" customWidth="1"/>
    <col min="5639" max="5893" width="8.8515625" style="79" customWidth="1"/>
    <col min="5894" max="5894" width="11.140625" style="79" customWidth="1"/>
    <col min="5895" max="6149" width="8.8515625" style="79" customWidth="1"/>
    <col min="6150" max="6150" width="11.140625" style="79" customWidth="1"/>
    <col min="6151" max="6405" width="8.8515625" style="79" customWidth="1"/>
    <col min="6406" max="6406" width="11.140625" style="79" customWidth="1"/>
    <col min="6407" max="6661" width="8.8515625" style="79" customWidth="1"/>
    <col min="6662" max="6662" width="11.140625" style="79" customWidth="1"/>
    <col min="6663" max="6917" width="8.8515625" style="79" customWidth="1"/>
    <col min="6918" max="6918" width="11.140625" style="79" customWidth="1"/>
    <col min="6919" max="7173" width="8.8515625" style="79" customWidth="1"/>
    <col min="7174" max="7174" width="11.140625" style="79" customWidth="1"/>
    <col min="7175" max="7429" width="8.8515625" style="79" customWidth="1"/>
    <col min="7430" max="7430" width="11.140625" style="79" customWidth="1"/>
    <col min="7431" max="7685" width="8.8515625" style="79" customWidth="1"/>
    <col min="7686" max="7686" width="11.140625" style="79" customWidth="1"/>
    <col min="7687" max="7941" width="8.8515625" style="79" customWidth="1"/>
    <col min="7942" max="7942" width="11.140625" style="79" customWidth="1"/>
    <col min="7943" max="8197" width="8.8515625" style="79" customWidth="1"/>
    <col min="8198" max="8198" width="11.140625" style="79" customWidth="1"/>
    <col min="8199" max="8453" width="8.8515625" style="79" customWidth="1"/>
    <col min="8454" max="8454" width="11.140625" style="79" customWidth="1"/>
    <col min="8455" max="8709" width="8.8515625" style="79" customWidth="1"/>
    <col min="8710" max="8710" width="11.140625" style="79" customWidth="1"/>
    <col min="8711" max="8965" width="8.8515625" style="79" customWidth="1"/>
    <col min="8966" max="8966" width="11.140625" style="79" customWidth="1"/>
    <col min="8967" max="9221" width="8.8515625" style="79" customWidth="1"/>
    <col min="9222" max="9222" width="11.140625" style="79" customWidth="1"/>
    <col min="9223" max="9477" width="8.8515625" style="79" customWidth="1"/>
    <col min="9478" max="9478" width="11.140625" style="79" customWidth="1"/>
    <col min="9479" max="9733" width="8.8515625" style="79" customWidth="1"/>
    <col min="9734" max="9734" width="11.140625" style="79" customWidth="1"/>
    <col min="9735" max="9989" width="8.8515625" style="79" customWidth="1"/>
    <col min="9990" max="9990" width="11.140625" style="79" customWidth="1"/>
    <col min="9991" max="10245" width="8.8515625" style="79" customWidth="1"/>
    <col min="10246" max="10246" width="11.140625" style="79" customWidth="1"/>
    <col min="10247" max="10501" width="8.8515625" style="79" customWidth="1"/>
    <col min="10502" max="10502" width="11.140625" style="79" customWidth="1"/>
    <col min="10503" max="10757" width="8.8515625" style="79" customWidth="1"/>
    <col min="10758" max="10758" width="11.140625" style="79" customWidth="1"/>
    <col min="10759" max="11013" width="8.8515625" style="79" customWidth="1"/>
    <col min="11014" max="11014" width="11.140625" style="79" customWidth="1"/>
    <col min="11015" max="11269" width="8.8515625" style="79" customWidth="1"/>
    <col min="11270" max="11270" width="11.140625" style="79" customWidth="1"/>
    <col min="11271" max="11525" width="8.8515625" style="79" customWidth="1"/>
    <col min="11526" max="11526" width="11.140625" style="79" customWidth="1"/>
    <col min="11527" max="11781" width="8.8515625" style="79" customWidth="1"/>
    <col min="11782" max="11782" width="11.140625" style="79" customWidth="1"/>
    <col min="11783" max="12037" width="8.8515625" style="79" customWidth="1"/>
    <col min="12038" max="12038" width="11.140625" style="79" customWidth="1"/>
    <col min="12039" max="12293" width="8.8515625" style="79" customWidth="1"/>
    <col min="12294" max="12294" width="11.140625" style="79" customWidth="1"/>
    <col min="12295" max="12549" width="8.8515625" style="79" customWidth="1"/>
    <col min="12550" max="12550" width="11.140625" style="79" customWidth="1"/>
    <col min="12551" max="12805" width="8.8515625" style="79" customWidth="1"/>
    <col min="12806" max="12806" width="11.140625" style="79" customWidth="1"/>
    <col min="12807" max="13061" width="8.8515625" style="79" customWidth="1"/>
    <col min="13062" max="13062" width="11.140625" style="79" customWidth="1"/>
    <col min="13063" max="13317" width="8.8515625" style="79" customWidth="1"/>
    <col min="13318" max="13318" width="11.140625" style="79" customWidth="1"/>
    <col min="13319" max="13573" width="8.8515625" style="79" customWidth="1"/>
    <col min="13574" max="13574" width="11.140625" style="79" customWidth="1"/>
    <col min="13575" max="13829" width="8.8515625" style="79" customWidth="1"/>
    <col min="13830" max="13830" width="11.140625" style="79" customWidth="1"/>
    <col min="13831" max="14085" width="8.8515625" style="79" customWidth="1"/>
    <col min="14086" max="14086" width="11.140625" style="79" customWidth="1"/>
    <col min="14087" max="14341" width="8.8515625" style="79" customWidth="1"/>
    <col min="14342" max="14342" width="11.140625" style="79" customWidth="1"/>
    <col min="14343" max="14597" width="8.8515625" style="79" customWidth="1"/>
    <col min="14598" max="14598" width="11.140625" style="79" customWidth="1"/>
    <col min="14599" max="14853" width="8.8515625" style="79" customWidth="1"/>
    <col min="14854" max="14854" width="11.140625" style="79" customWidth="1"/>
    <col min="14855" max="15109" width="8.8515625" style="79" customWidth="1"/>
    <col min="15110" max="15110" width="11.140625" style="79" customWidth="1"/>
    <col min="15111" max="15365" width="8.8515625" style="79" customWidth="1"/>
    <col min="15366" max="15366" width="11.140625" style="79" customWidth="1"/>
    <col min="15367" max="15621" width="8.8515625" style="79" customWidth="1"/>
    <col min="15622" max="15622" width="11.140625" style="79" customWidth="1"/>
    <col min="15623" max="15877" width="8.8515625" style="79" customWidth="1"/>
    <col min="15878" max="15878" width="11.140625" style="79" customWidth="1"/>
    <col min="15879" max="16133" width="8.8515625" style="79" customWidth="1"/>
    <col min="16134" max="16134" width="11.140625" style="79" customWidth="1"/>
    <col min="16135" max="16384" width="8.8515625" style="79" customWidth="1"/>
  </cols>
  <sheetData>
    <row r="1" spans="1:19" ht="15.75" customHeight="1">
      <c r="A1" s="76" t="s">
        <v>200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ht="52.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ht="15.75" customHeight="1">
      <c r="A3" s="83" t="s">
        <v>201</v>
      </c>
      <c r="B3" s="84"/>
      <c r="C3" s="84"/>
      <c r="D3" s="84"/>
      <c r="E3" s="84"/>
      <c r="F3" s="85" t="s">
        <v>202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5" customHeight="1">
      <c r="A4" s="86" t="s">
        <v>24</v>
      </c>
      <c r="B4" s="87"/>
      <c r="C4" s="87"/>
      <c r="D4" s="87"/>
      <c r="E4" s="87"/>
      <c r="F4" s="88" t="s">
        <v>323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</row>
    <row r="5" spans="1:19" ht="26.25" customHeight="1">
      <c r="A5" s="86"/>
      <c r="B5" s="87"/>
      <c r="C5" s="87"/>
      <c r="D5" s="87"/>
      <c r="E5" s="8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</row>
    <row r="6" spans="1:19" ht="62.25" customHeight="1">
      <c r="A6" s="86" t="s">
        <v>27</v>
      </c>
      <c r="B6" s="87"/>
      <c r="C6" s="87"/>
      <c r="D6" s="87"/>
      <c r="E6" s="87"/>
      <c r="F6" s="91" t="s">
        <v>322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15" thickBot="1">
      <c r="A7" s="93" t="s">
        <v>29</v>
      </c>
      <c r="B7" s="94"/>
      <c r="C7" s="94"/>
      <c r="D7" s="94"/>
      <c r="E7" s="94"/>
      <c r="F7" s="95">
        <v>45433</v>
      </c>
      <c r="G7" s="95"/>
      <c r="H7" s="95"/>
      <c r="I7" s="95"/>
      <c r="J7" s="95"/>
      <c r="K7" s="95"/>
      <c r="L7" s="94"/>
      <c r="M7" s="94"/>
      <c r="N7" s="94"/>
      <c r="O7" s="94"/>
      <c r="P7" s="96"/>
      <c r="Q7" s="96"/>
      <c r="R7" s="96"/>
      <c r="S7" s="97"/>
    </row>
    <row r="8" spans="1:19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1:19" ht="15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12.75">
      <c r="A10" s="254" t="s">
        <v>203</v>
      </c>
      <c r="B10" s="255"/>
      <c r="C10" s="255"/>
      <c r="D10" s="255"/>
      <c r="E10" s="255"/>
      <c r="F10" s="256"/>
      <c r="G10" s="255" t="s">
        <v>204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7"/>
    </row>
    <row r="11" spans="1:19" ht="15.6">
      <c r="A11" s="100" t="s">
        <v>205</v>
      </c>
      <c r="B11" s="101"/>
      <c r="C11" s="101"/>
      <c r="D11" s="101"/>
      <c r="E11" s="102" t="s">
        <v>206</v>
      </c>
      <c r="F11" s="102" t="s">
        <v>207</v>
      </c>
      <c r="G11" s="103"/>
      <c r="S11" s="104"/>
    </row>
    <row r="12" spans="1:19" ht="15.6">
      <c r="A12" s="105" t="s">
        <v>208</v>
      </c>
      <c r="B12" s="106"/>
      <c r="C12" s="106"/>
      <c r="D12" s="106"/>
      <c r="E12" s="107" t="s">
        <v>209</v>
      </c>
      <c r="F12" s="108">
        <v>0.03</v>
      </c>
      <c r="G12" s="109" t="s">
        <v>210</v>
      </c>
      <c r="H12" s="110" t="s">
        <v>211</v>
      </c>
      <c r="I12" s="111" t="s">
        <v>212</v>
      </c>
      <c r="J12" s="111" t="s">
        <v>213</v>
      </c>
      <c r="K12" s="111" t="s">
        <v>214</v>
      </c>
      <c r="L12" s="111" t="s">
        <v>213</v>
      </c>
      <c r="M12" s="111" t="s">
        <v>215</v>
      </c>
      <c r="N12" s="111" t="s">
        <v>213</v>
      </c>
      <c r="O12" s="111" t="s">
        <v>216</v>
      </c>
      <c r="P12" s="111" t="s">
        <v>213</v>
      </c>
      <c r="Q12" s="111" t="s">
        <v>217</v>
      </c>
      <c r="R12" s="112" t="s">
        <v>218</v>
      </c>
      <c r="S12" s="113">
        <v>1</v>
      </c>
    </row>
    <row r="13" spans="1:19" ht="15.6">
      <c r="A13" s="114" t="s">
        <v>219</v>
      </c>
      <c r="B13" s="115"/>
      <c r="C13" s="115"/>
      <c r="D13" s="115"/>
      <c r="E13" s="116" t="s">
        <v>220</v>
      </c>
      <c r="F13" s="117">
        <v>0.008</v>
      </c>
      <c r="G13" s="118"/>
      <c r="H13" s="119"/>
      <c r="I13" s="120"/>
      <c r="J13" s="120"/>
      <c r="K13" s="120"/>
      <c r="L13" s="120"/>
      <c r="M13" s="120" t="s">
        <v>221</v>
      </c>
      <c r="N13" s="120"/>
      <c r="O13" s="120"/>
      <c r="P13" s="121"/>
      <c r="Q13" s="121"/>
      <c r="R13" s="122"/>
      <c r="S13" s="123"/>
    </row>
    <row r="14" spans="1:19" ht="15.6">
      <c r="A14" s="114" t="s">
        <v>222</v>
      </c>
      <c r="B14" s="115"/>
      <c r="C14" s="115"/>
      <c r="D14" s="115"/>
      <c r="E14" s="116" t="s">
        <v>223</v>
      </c>
      <c r="F14" s="117">
        <v>0.01</v>
      </c>
      <c r="G14" s="124"/>
      <c r="H14" s="125"/>
      <c r="I14" s="125"/>
      <c r="J14" s="125"/>
      <c r="K14" s="125"/>
      <c r="L14" s="125"/>
      <c r="M14" s="125"/>
      <c r="N14" s="125"/>
      <c r="O14" s="125"/>
      <c r="S14" s="104"/>
    </row>
    <row r="15" spans="1:19" ht="15.6">
      <c r="A15" s="114" t="s">
        <v>224</v>
      </c>
      <c r="B15" s="115"/>
      <c r="C15" s="115"/>
      <c r="D15" s="115"/>
      <c r="E15" s="116" t="s">
        <v>225</v>
      </c>
      <c r="F15" s="117">
        <v>0.01</v>
      </c>
      <c r="G15" s="126"/>
      <c r="H15" s="127"/>
      <c r="I15" s="128"/>
      <c r="J15" s="129"/>
      <c r="K15" s="128"/>
      <c r="L15" s="128"/>
      <c r="M15" s="128"/>
      <c r="N15" s="128"/>
      <c r="O15" s="128"/>
      <c r="P15" s="130"/>
      <c r="Q15" s="130"/>
      <c r="R15" s="130"/>
      <c r="S15" s="131"/>
    </row>
    <row r="16" spans="1:19" ht="15.6">
      <c r="A16" s="132" t="s">
        <v>226</v>
      </c>
      <c r="B16" s="133"/>
      <c r="C16" s="133"/>
      <c r="D16" s="133"/>
      <c r="E16" s="116" t="s">
        <v>227</v>
      </c>
      <c r="F16" s="134">
        <v>0.068</v>
      </c>
      <c r="G16" s="126"/>
      <c r="H16" s="135"/>
      <c r="I16" s="128"/>
      <c r="J16" s="128"/>
      <c r="K16" s="136"/>
      <c r="L16" s="137"/>
      <c r="M16" s="128"/>
      <c r="N16" s="129"/>
      <c r="O16" s="128"/>
      <c r="P16" s="130"/>
      <c r="Q16" s="130"/>
      <c r="R16" s="130"/>
      <c r="S16" s="131"/>
    </row>
    <row r="17" spans="1:19" ht="15.6">
      <c r="A17" s="132" t="s">
        <v>228</v>
      </c>
      <c r="B17" s="138" t="s">
        <v>229</v>
      </c>
      <c r="C17" s="115"/>
      <c r="D17" s="139"/>
      <c r="E17" s="140" t="s">
        <v>230</v>
      </c>
      <c r="F17" s="134">
        <v>0.0065</v>
      </c>
      <c r="G17" s="141"/>
      <c r="H17" s="142"/>
      <c r="I17" s="142"/>
      <c r="J17" s="142"/>
      <c r="K17" s="142"/>
      <c r="L17" s="142"/>
      <c r="M17" s="142"/>
      <c r="N17" s="142"/>
      <c r="O17" s="142"/>
      <c r="P17" s="143"/>
      <c r="Q17" s="143"/>
      <c r="R17" s="143"/>
      <c r="S17" s="144"/>
    </row>
    <row r="18" spans="1:19" ht="15.6">
      <c r="A18" s="145"/>
      <c r="B18" s="138" t="s">
        <v>231</v>
      </c>
      <c r="C18" s="115"/>
      <c r="D18" s="139"/>
      <c r="E18" s="140"/>
      <c r="F18" s="134">
        <v>0.03</v>
      </c>
      <c r="G18" s="141"/>
      <c r="H18" s="142"/>
      <c r="I18" s="146"/>
      <c r="J18" s="146"/>
      <c r="K18" s="147"/>
      <c r="L18" s="146"/>
      <c r="M18" s="148"/>
      <c r="N18" s="142"/>
      <c r="O18" s="142"/>
      <c r="P18" s="143"/>
      <c r="Q18" s="143"/>
      <c r="R18" s="143"/>
      <c r="S18" s="144"/>
    </row>
    <row r="19" spans="1:19" ht="15.6">
      <c r="A19" s="145"/>
      <c r="B19" s="138" t="s">
        <v>232</v>
      </c>
      <c r="C19" s="115"/>
      <c r="D19" s="139"/>
      <c r="E19" s="140"/>
      <c r="F19" s="149">
        <v>0.025</v>
      </c>
      <c r="G19" s="141"/>
      <c r="H19" s="142"/>
      <c r="I19" s="146"/>
      <c r="J19" s="146"/>
      <c r="K19" s="147"/>
      <c r="L19" s="146"/>
      <c r="M19" s="148"/>
      <c r="N19" s="142"/>
      <c r="O19" s="142"/>
      <c r="P19" s="143"/>
      <c r="Q19" s="143"/>
      <c r="R19" s="143"/>
      <c r="S19" s="144"/>
    </row>
    <row r="20" spans="1:19" ht="15.6">
      <c r="A20" s="145"/>
      <c r="B20" s="150" t="s">
        <v>233</v>
      </c>
      <c r="C20" s="151"/>
      <c r="D20" s="152"/>
      <c r="E20" s="140"/>
      <c r="F20" s="153">
        <v>0.045</v>
      </c>
      <c r="G20" s="124"/>
      <c r="H20" s="125"/>
      <c r="I20" s="125"/>
      <c r="J20" s="125"/>
      <c r="K20" s="125"/>
      <c r="L20" s="125"/>
      <c r="M20" s="125"/>
      <c r="N20" s="125"/>
      <c r="O20" s="125"/>
      <c r="S20" s="104"/>
    </row>
    <row r="21" spans="1:19" ht="15.6">
      <c r="A21" s="154" t="s">
        <v>234</v>
      </c>
      <c r="B21" s="154"/>
      <c r="C21" s="154"/>
      <c r="D21" s="154"/>
      <c r="E21" s="154"/>
      <c r="F21" s="155">
        <v>0.2045</v>
      </c>
      <c r="G21" s="124"/>
      <c r="H21" s="125"/>
      <c r="I21" s="128"/>
      <c r="J21" s="128"/>
      <c r="K21" s="156"/>
      <c r="L21" s="128"/>
      <c r="M21" s="157"/>
      <c r="N21" s="125"/>
      <c r="O21" s="125"/>
      <c r="S21" s="104"/>
    </row>
    <row r="22" spans="1:19" ht="16.2" thickBot="1">
      <c r="A22" s="158" t="s">
        <v>235</v>
      </c>
      <c r="B22" s="159"/>
      <c r="C22" s="159"/>
      <c r="D22" s="159"/>
      <c r="E22" s="159"/>
      <c r="F22" s="160">
        <v>0.2652</v>
      </c>
      <c r="G22" s="124"/>
      <c r="H22" s="125"/>
      <c r="I22" s="125"/>
      <c r="J22" s="125"/>
      <c r="K22" s="125"/>
      <c r="L22" s="125"/>
      <c r="M22" s="125"/>
      <c r="N22" s="125"/>
      <c r="O22" s="125"/>
      <c r="S22" s="104"/>
    </row>
    <row r="23" spans="1:19" ht="12.7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</row>
    <row r="24" spans="1:19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ht="12.7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1:19" ht="12.75">
      <c r="A26" s="163" t="s">
        <v>236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ht="15" customHeight="1">
      <c r="A27" s="164" t="s">
        <v>237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</row>
    <row r="28" spans="1:19" ht="21.75" customHeight="1">
      <c r="A28" s="165" t="s">
        <v>238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ht="12.7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ht="12.7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ht="19.5" customHeight="1"/>
  </sheetData>
  <mergeCells count="28">
    <mergeCell ref="A27:S27"/>
    <mergeCell ref="A28:S30"/>
    <mergeCell ref="I18:I19"/>
    <mergeCell ref="J18:J19"/>
    <mergeCell ref="L18:L19"/>
    <mergeCell ref="M18:M19"/>
    <mergeCell ref="A23:S25"/>
    <mergeCell ref="A26:S26"/>
    <mergeCell ref="G12:G13"/>
    <mergeCell ref="H12:H13"/>
    <mergeCell ref="R12:R13"/>
    <mergeCell ref="S12:S13"/>
    <mergeCell ref="G15:G16"/>
    <mergeCell ref="S15:S16"/>
    <mergeCell ref="A7:E7"/>
    <mergeCell ref="F7:K7"/>
    <mergeCell ref="L7:O7"/>
    <mergeCell ref="P7:S7"/>
    <mergeCell ref="A8:S9"/>
    <mergeCell ref="A10:F10"/>
    <mergeCell ref="G10:S10"/>
    <mergeCell ref="A1:S2"/>
    <mergeCell ref="A3:E3"/>
    <mergeCell ref="F3:S3"/>
    <mergeCell ref="A4:E5"/>
    <mergeCell ref="F4:S5"/>
    <mergeCell ref="A6:E6"/>
    <mergeCell ref="F6:S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428E-D6F1-43A0-973D-81DA6954BE85}">
  <sheetPr>
    <pageSetUpPr fitToPage="1"/>
  </sheetPr>
  <dimension ref="A1:J245"/>
  <sheetViews>
    <sheetView tabSelected="1" showOutlineSymbols="0" workbookViewId="0" topLeftCell="A1">
      <selection activeCell="L12" sqref="L12"/>
    </sheetView>
  </sheetViews>
  <sheetFormatPr defaultColWidth="9.140625" defaultRowHeight="12.75"/>
  <cols>
    <col min="1" max="1" width="11.140625" style="166" bestFit="1" customWidth="1"/>
    <col min="2" max="2" width="9.57421875" style="166" bestFit="1" customWidth="1"/>
    <col min="3" max="3" width="8.7109375" style="166" bestFit="1" customWidth="1"/>
    <col min="4" max="4" width="66.7109375" style="166" bestFit="1" customWidth="1"/>
    <col min="5" max="5" width="16.7109375" style="166" bestFit="1" customWidth="1"/>
    <col min="6" max="6" width="6.57421875" style="166" bestFit="1" customWidth="1"/>
    <col min="7" max="7" width="6.00390625" style="166" bestFit="1" customWidth="1"/>
    <col min="8" max="8" width="9.57421875" style="166" bestFit="1" customWidth="1"/>
    <col min="9" max="9" width="10.8515625" style="166" customWidth="1"/>
    <col min="10" max="10" width="10.140625" style="166" bestFit="1" customWidth="1"/>
    <col min="11" max="16384" width="8.8515625" style="166" customWidth="1"/>
  </cols>
  <sheetData>
    <row r="1" spans="1:10" ht="15">
      <c r="A1" s="200"/>
      <c r="B1" s="201"/>
      <c r="C1" s="202"/>
      <c r="D1" s="182" t="s">
        <v>353</v>
      </c>
      <c r="E1" s="182"/>
      <c r="F1" s="182"/>
      <c r="G1" s="182"/>
      <c r="H1" s="182"/>
      <c r="I1" s="182"/>
      <c r="J1" s="182"/>
    </row>
    <row r="2" spans="1:10" ht="12.75">
      <c r="A2" s="186"/>
      <c r="B2" s="187"/>
      <c r="C2" s="188"/>
      <c r="D2" s="196" t="s">
        <v>25</v>
      </c>
      <c r="E2" s="197" t="s">
        <v>26</v>
      </c>
      <c r="F2" s="185"/>
      <c r="G2" s="185"/>
      <c r="H2" s="183"/>
      <c r="I2" s="192" t="s">
        <v>28</v>
      </c>
      <c r="J2" s="194">
        <v>0.2652</v>
      </c>
    </row>
    <row r="3" spans="1:10" ht="12.75">
      <c r="A3" s="186"/>
      <c r="B3" s="187"/>
      <c r="C3" s="188"/>
      <c r="D3" s="196" t="s">
        <v>27</v>
      </c>
      <c r="E3" s="197" t="s">
        <v>322</v>
      </c>
      <c r="F3" s="185"/>
      <c r="G3" s="185"/>
      <c r="H3" s="184"/>
      <c r="I3" s="192" t="s">
        <v>29</v>
      </c>
      <c r="J3" s="195">
        <v>45433</v>
      </c>
    </row>
    <row r="4" spans="1:10" ht="15">
      <c r="A4" s="189"/>
      <c r="B4" s="190"/>
      <c r="C4" s="191"/>
      <c r="D4" s="198" t="s">
        <v>31</v>
      </c>
      <c r="E4" s="197" t="s">
        <v>321</v>
      </c>
      <c r="F4" s="192"/>
      <c r="G4" s="192"/>
      <c r="H4" s="193"/>
      <c r="I4" s="192" t="s">
        <v>30</v>
      </c>
      <c r="J4" s="199"/>
    </row>
    <row r="5" spans="1:10" ht="12.75">
      <c r="A5" s="167" t="s">
        <v>358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2.75">
      <c r="A6" s="169" t="s">
        <v>249</v>
      </c>
      <c r="B6" s="170" t="s">
        <v>240</v>
      </c>
      <c r="C6" s="169" t="s">
        <v>241</v>
      </c>
      <c r="D6" s="169" t="s">
        <v>242</v>
      </c>
      <c r="E6" s="214" t="s">
        <v>359</v>
      </c>
      <c r="F6" s="214"/>
      <c r="G6" s="171" t="s">
        <v>243</v>
      </c>
      <c r="H6" s="170" t="s">
        <v>244</v>
      </c>
      <c r="I6" s="170" t="s">
        <v>245</v>
      </c>
      <c r="J6" s="170" t="s">
        <v>246</v>
      </c>
    </row>
    <row r="7" spans="1:10" ht="26.4">
      <c r="A7" s="172" t="s">
        <v>360</v>
      </c>
      <c r="B7" s="173" t="s">
        <v>250</v>
      </c>
      <c r="C7" s="172" t="s">
        <v>14</v>
      </c>
      <c r="D7" s="172" t="s">
        <v>251</v>
      </c>
      <c r="E7" s="215" t="s">
        <v>361</v>
      </c>
      <c r="F7" s="215"/>
      <c r="G7" s="174" t="s">
        <v>3</v>
      </c>
      <c r="H7" s="216">
        <v>1</v>
      </c>
      <c r="I7" s="175">
        <v>305.97</v>
      </c>
      <c r="J7" s="175">
        <v>305.97</v>
      </c>
    </row>
    <row r="8" spans="1:10" ht="25.95" customHeight="1">
      <c r="A8" s="217" t="s">
        <v>362</v>
      </c>
      <c r="B8" s="218" t="s">
        <v>363</v>
      </c>
      <c r="C8" s="217" t="s">
        <v>14</v>
      </c>
      <c r="D8" s="217" t="s">
        <v>364</v>
      </c>
      <c r="E8" s="219" t="s">
        <v>365</v>
      </c>
      <c r="F8" s="219"/>
      <c r="G8" s="220" t="s">
        <v>3</v>
      </c>
      <c r="H8" s="221">
        <v>0.5</v>
      </c>
      <c r="I8" s="222">
        <v>20.7</v>
      </c>
      <c r="J8" s="222">
        <v>10.35</v>
      </c>
    </row>
    <row r="9" spans="1:10" ht="24" customHeight="1">
      <c r="A9" s="217" t="s">
        <v>362</v>
      </c>
      <c r="B9" s="218" t="s">
        <v>366</v>
      </c>
      <c r="C9" s="217" t="s">
        <v>14</v>
      </c>
      <c r="D9" s="217" t="s">
        <v>367</v>
      </c>
      <c r="E9" s="219" t="s">
        <v>368</v>
      </c>
      <c r="F9" s="219"/>
      <c r="G9" s="220" t="s">
        <v>369</v>
      </c>
      <c r="H9" s="221">
        <v>0.3729</v>
      </c>
      <c r="I9" s="222">
        <v>22.29</v>
      </c>
      <c r="J9" s="222">
        <v>8.31</v>
      </c>
    </row>
    <row r="10" spans="1:10" ht="24" customHeight="1">
      <c r="A10" s="217" t="s">
        <v>362</v>
      </c>
      <c r="B10" s="218" t="s">
        <v>370</v>
      </c>
      <c r="C10" s="217" t="s">
        <v>14</v>
      </c>
      <c r="D10" s="217" t="s">
        <v>371</v>
      </c>
      <c r="E10" s="219" t="s">
        <v>368</v>
      </c>
      <c r="F10" s="219"/>
      <c r="G10" s="220" t="s">
        <v>369</v>
      </c>
      <c r="H10" s="221">
        <v>1.1186</v>
      </c>
      <c r="I10" s="222">
        <v>18.14</v>
      </c>
      <c r="J10" s="222">
        <v>20.29</v>
      </c>
    </row>
    <row r="11" spans="1:10" ht="25.95" customHeight="1">
      <c r="A11" s="223" t="s">
        <v>372</v>
      </c>
      <c r="B11" s="224" t="s">
        <v>373</v>
      </c>
      <c r="C11" s="223" t="s">
        <v>14</v>
      </c>
      <c r="D11" s="223" t="s">
        <v>374</v>
      </c>
      <c r="E11" s="225" t="s">
        <v>375</v>
      </c>
      <c r="F11" s="225"/>
      <c r="G11" s="226" t="s">
        <v>32</v>
      </c>
      <c r="H11" s="227">
        <v>3.2083</v>
      </c>
      <c r="I11" s="228">
        <v>5.13</v>
      </c>
      <c r="J11" s="228">
        <v>16.45</v>
      </c>
    </row>
    <row r="12" spans="1:10" ht="39" customHeight="1">
      <c r="A12" s="223" t="s">
        <v>372</v>
      </c>
      <c r="B12" s="224" t="s">
        <v>376</v>
      </c>
      <c r="C12" s="223" t="s">
        <v>14</v>
      </c>
      <c r="D12" s="223" t="s">
        <v>377</v>
      </c>
      <c r="E12" s="225" t="s">
        <v>375</v>
      </c>
      <c r="F12" s="225"/>
      <c r="G12" s="226" t="s">
        <v>3</v>
      </c>
      <c r="H12" s="227">
        <v>1</v>
      </c>
      <c r="I12" s="228">
        <v>250</v>
      </c>
      <c r="J12" s="228">
        <v>250</v>
      </c>
    </row>
    <row r="13" spans="1:10" ht="24" customHeight="1">
      <c r="A13" s="223" t="s">
        <v>372</v>
      </c>
      <c r="B13" s="224" t="s">
        <v>378</v>
      </c>
      <c r="C13" s="223" t="s">
        <v>14</v>
      </c>
      <c r="D13" s="223" t="s">
        <v>379</v>
      </c>
      <c r="E13" s="225" t="s">
        <v>375</v>
      </c>
      <c r="F13" s="225"/>
      <c r="G13" s="226" t="s">
        <v>289</v>
      </c>
      <c r="H13" s="227">
        <v>0.0113</v>
      </c>
      <c r="I13" s="228">
        <v>31.83</v>
      </c>
      <c r="J13" s="228">
        <v>0.35</v>
      </c>
    </row>
    <row r="14" spans="1:10" ht="25.95" customHeight="1">
      <c r="A14" s="223" t="s">
        <v>372</v>
      </c>
      <c r="B14" s="224" t="s">
        <v>380</v>
      </c>
      <c r="C14" s="223" t="s">
        <v>14</v>
      </c>
      <c r="D14" s="223" t="s">
        <v>381</v>
      </c>
      <c r="E14" s="225" t="s">
        <v>375</v>
      </c>
      <c r="F14" s="225"/>
      <c r="G14" s="226" t="s">
        <v>289</v>
      </c>
      <c r="H14" s="227">
        <v>0.0132</v>
      </c>
      <c r="I14" s="228">
        <v>17.05</v>
      </c>
      <c r="J14" s="228">
        <v>0.22</v>
      </c>
    </row>
    <row r="15" spans="1:10" ht="26.4">
      <c r="A15" s="229"/>
      <c r="B15" s="229"/>
      <c r="C15" s="229"/>
      <c r="D15" s="229"/>
      <c r="E15" s="229" t="s">
        <v>382</v>
      </c>
      <c r="F15" s="230">
        <v>25.28</v>
      </c>
      <c r="G15" s="229" t="s">
        <v>383</v>
      </c>
      <c r="H15" s="230">
        <v>0</v>
      </c>
      <c r="I15" s="229" t="s">
        <v>384</v>
      </c>
      <c r="J15" s="230">
        <v>25.28</v>
      </c>
    </row>
    <row r="16" spans="1:10" ht="14.4" thickBot="1">
      <c r="A16" s="229"/>
      <c r="B16" s="229"/>
      <c r="C16" s="229"/>
      <c r="D16" s="229"/>
      <c r="E16" s="229" t="s">
        <v>385</v>
      </c>
      <c r="F16" s="230">
        <v>81.14</v>
      </c>
      <c r="G16" s="229"/>
      <c r="H16" s="231" t="s">
        <v>386</v>
      </c>
      <c r="I16" s="231"/>
      <c r="J16" s="230">
        <v>387.11</v>
      </c>
    </row>
    <row r="17" spans="1:10" ht="1.05" customHeight="1" thickTop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</row>
    <row r="18" spans="1:10" ht="18" customHeight="1">
      <c r="A18" s="169" t="s">
        <v>252</v>
      </c>
      <c r="B18" s="170" t="s">
        <v>240</v>
      </c>
      <c r="C18" s="169" t="s">
        <v>241</v>
      </c>
      <c r="D18" s="169" t="s">
        <v>242</v>
      </c>
      <c r="E18" s="214" t="s">
        <v>359</v>
      </c>
      <c r="F18" s="214"/>
      <c r="G18" s="171" t="s">
        <v>243</v>
      </c>
      <c r="H18" s="170" t="s">
        <v>244</v>
      </c>
      <c r="I18" s="170" t="s">
        <v>245</v>
      </c>
      <c r="J18" s="170" t="s">
        <v>246</v>
      </c>
    </row>
    <row r="19" spans="1:10" ht="39" customHeight="1">
      <c r="A19" s="172" t="s">
        <v>360</v>
      </c>
      <c r="B19" s="173" t="s">
        <v>253</v>
      </c>
      <c r="C19" s="172" t="s">
        <v>14</v>
      </c>
      <c r="D19" s="172" t="s">
        <v>106</v>
      </c>
      <c r="E19" s="215" t="s">
        <v>387</v>
      </c>
      <c r="F19" s="215"/>
      <c r="G19" s="174" t="s">
        <v>3</v>
      </c>
      <c r="H19" s="216">
        <v>1</v>
      </c>
      <c r="I19" s="175">
        <v>738.3</v>
      </c>
      <c r="J19" s="175">
        <v>738.3</v>
      </c>
    </row>
    <row r="20" spans="1:10" ht="39" customHeight="1">
      <c r="A20" s="217" t="s">
        <v>362</v>
      </c>
      <c r="B20" s="218" t="s">
        <v>388</v>
      </c>
      <c r="C20" s="217" t="s">
        <v>14</v>
      </c>
      <c r="D20" s="217" t="s">
        <v>389</v>
      </c>
      <c r="E20" s="219" t="s">
        <v>390</v>
      </c>
      <c r="F20" s="219"/>
      <c r="G20" s="220" t="s">
        <v>11</v>
      </c>
      <c r="H20" s="221">
        <v>0.0417</v>
      </c>
      <c r="I20" s="222">
        <v>881.98</v>
      </c>
      <c r="J20" s="222">
        <v>36.77</v>
      </c>
    </row>
    <row r="21" spans="1:10" ht="25.95" customHeight="1">
      <c r="A21" s="217" t="s">
        <v>362</v>
      </c>
      <c r="B21" s="218" t="s">
        <v>391</v>
      </c>
      <c r="C21" s="217" t="s">
        <v>14</v>
      </c>
      <c r="D21" s="217" t="s">
        <v>392</v>
      </c>
      <c r="E21" s="219" t="s">
        <v>365</v>
      </c>
      <c r="F21" s="219"/>
      <c r="G21" s="220" t="s">
        <v>3</v>
      </c>
      <c r="H21" s="221">
        <v>5.0649</v>
      </c>
      <c r="I21" s="222">
        <v>12.57</v>
      </c>
      <c r="J21" s="222">
        <v>63.66</v>
      </c>
    </row>
    <row r="22" spans="1:10" ht="64.95" customHeight="1">
      <c r="A22" s="217" t="s">
        <v>362</v>
      </c>
      <c r="B22" s="218" t="s">
        <v>393</v>
      </c>
      <c r="C22" s="217" t="s">
        <v>14</v>
      </c>
      <c r="D22" s="217" t="s">
        <v>394</v>
      </c>
      <c r="E22" s="219" t="s">
        <v>395</v>
      </c>
      <c r="F22" s="219"/>
      <c r="G22" s="220" t="s">
        <v>32</v>
      </c>
      <c r="H22" s="221">
        <v>0.1325</v>
      </c>
      <c r="I22" s="222">
        <v>9.99</v>
      </c>
      <c r="J22" s="222">
        <v>1.32</v>
      </c>
    </row>
    <row r="23" spans="1:10" ht="64.95" customHeight="1">
      <c r="A23" s="217" t="s">
        <v>362</v>
      </c>
      <c r="B23" s="218" t="s">
        <v>396</v>
      </c>
      <c r="C23" s="217" t="s">
        <v>14</v>
      </c>
      <c r="D23" s="217" t="s">
        <v>397</v>
      </c>
      <c r="E23" s="219" t="s">
        <v>395</v>
      </c>
      <c r="F23" s="219"/>
      <c r="G23" s="220" t="s">
        <v>32</v>
      </c>
      <c r="H23" s="221">
        <v>0.1722</v>
      </c>
      <c r="I23" s="222">
        <v>3.72</v>
      </c>
      <c r="J23" s="222">
        <v>0.64</v>
      </c>
    </row>
    <row r="24" spans="1:10" ht="39" customHeight="1">
      <c r="A24" s="217" t="s">
        <v>362</v>
      </c>
      <c r="B24" s="218" t="s">
        <v>398</v>
      </c>
      <c r="C24" s="217" t="s">
        <v>14</v>
      </c>
      <c r="D24" s="217" t="s">
        <v>399</v>
      </c>
      <c r="E24" s="219" t="s">
        <v>400</v>
      </c>
      <c r="F24" s="219"/>
      <c r="G24" s="220" t="s">
        <v>3</v>
      </c>
      <c r="H24" s="221">
        <v>0.153</v>
      </c>
      <c r="I24" s="222">
        <v>439.86</v>
      </c>
      <c r="J24" s="222">
        <v>67.29</v>
      </c>
    </row>
    <row r="25" spans="1:10" ht="39" customHeight="1">
      <c r="A25" s="217" t="s">
        <v>362</v>
      </c>
      <c r="B25" s="218" t="s">
        <v>401</v>
      </c>
      <c r="C25" s="217" t="s">
        <v>14</v>
      </c>
      <c r="D25" s="217" t="s">
        <v>402</v>
      </c>
      <c r="E25" s="219" t="s">
        <v>403</v>
      </c>
      <c r="F25" s="219"/>
      <c r="G25" s="220" t="s">
        <v>32</v>
      </c>
      <c r="H25" s="221">
        <v>0.0662</v>
      </c>
      <c r="I25" s="222">
        <v>7.87</v>
      </c>
      <c r="J25" s="222">
        <v>0.52</v>
      </c>
    </row>
    <row r="26" spans="1:10" ht="39" customHeight="1">
      <c r="A26" s="217" t="s">
        <v>362</v>
      </c>
      <c r="B26" s="218" t="s">
        <v>404</v>
      </c>
      <c r="C26" s="217" t="s">
        <v>14</v>
      </c>
      <c r="D26" s="217" t="s">
        <v>405</v>
      </c>
      <c r="E26" s="219" t="s">
        <v>403</v>
      </c>
      <c r="F26" s="219"/>
      <c r="G26" s="220" t="s">
        <v>32</v>
      </c>
      <c r="H26" s="221">
        <v>0.1325</v>
      </c>
      <c r="I26" s="222">
        <v>8.79</v>
      </c>
      <c r="J26" s="222">
        <v>1.16</v>
      </c>
    </row>
    <row r="27" spans="1:10" ht="39" customHeight="1">
      <c r="A27" s="217" t="s">
        <v>362</v>
      </c>
      <c r="B27" s="218" t="s">
        <v>406</v>
      </c>
      <c r="C27" s="217" t="s">
        <v>14</v>
      </c>
      <c r="D27" s="217" t="s">
        <v>407</v>
      </c>
      <c r="E27" s="219" t="s">
        <v>403</v>
      </c>
      <c r="F27" s="219"/>
      <c r="G27" s="220" t="s">
        <v>32</v>
      </c>
      <c r="H27" s="221">
        <v>0.1722</v>
      </c>
      <c r="I27" s="222">
        <v>11.25</v>
      </c>
      <c r="J27" s="222">
        <v>1.93</v>
      </c>
    </row>
    <row r="28" spans="1:10" ht="39" customHeight="1">
      <c r="A28" s="217" t="s">
        <v>362</v>
      </c>
      <c r="B28" s="218" t="s">
        <v>408</v>
      </c>
      <c r="C28" s="217" t="s">
        <v>14</v>
      </c>
      <c r="D28" s="217" t="s">
        <v>409</v>
      </c>
      <c r="E28" s="219" t="s">
        <v>403</v>
      </c>
      <c r="F28" s="219"/>
      <c r="G28" s="220" t="s">
        <v>32</v>
      </c>
      <c r="H28" s="221">
        <v>0.6755</v>
      </c>
      <c r="I28" s="222">
        <v>2.51</v>
      </c>
      <c r="J28" s="222">
        <v>1.69</v>
      </c>
    </row>
    <row r="29" spans="1:10" ht="39" customHeight="1">
      <c r="A29" s="217" t="s">
        <v>362</v>
      </c>
      <c r="B29" s="218" t="s">
        <v>410</v>
      </c>
      <c r="C29" s="217" t="s">
        <v>14</v>
      </c>
      <c r="D29" s="217" t="s">
        <v>411</v>
      </c>
      <c r="E29" s="219" t="s">
        <v>403</v>
      </c>
      <c r="F29" s="219"/>
      <c r="G29" s="220" t="s">
        <v>412</v>
      </c>
      <c r="H29" s="221">
        <v>0.0662</v>
      </c>
      <c r="I29" s="222">
        <v>46.7</v>
      </c>
      <c r="J29" s="222">
        <v>3.09</v>
      </c>
    </row>
    <row r="30" spans="1:10" ht="52.05" customHeight="1">
      <c r="A30" s="217" t="s">
        <v>362</v>
      </c>
      <c r="B30" s="218" t="s">
        <v>413</v>
      </c>
      <c r="C30" s="217" t="s">
        <v>14</v>
      </c>
      <c r="D30" s="217" t="s">
        <v>414</v>
      </c>
      <c r="E30" s="219" t="s">
        <v>415</v>
      </c>
      <c r="F30" s="219"/>
      <c r="G30" s="220" t="s">
        <v>3</v>
      </c>
      <c r="H30" s="221">
        <v>1.7192</v>
      </c>
      <c r="I30" s="222">
        <v>24.41</v>
      </c>
      <c r="J30" s="222">
        <v>41.96</v>
      </c>
    </row>
    <row r="31" spans="1:10" ht="25.95" customHeight="1">
      <c r="A31" s="217" t="s">
        <v>362</v>
      </c>
      <c r="B31" s="218" t="s">
        <v>416</v>
      </c>
      <c r="C31" s="217" t="s">
        <v>14</v>
      </c>
      <c r="D31" s="217" t="s">
        <v>417</v>
      </c>
      <c r="E31" s="219" t="s">
        <v>418</v>
      </c>
      <c r="F31" s="219"/>
      <c r="G31" s="220" t="s">
        <v>11</v>
      </c>
      <c r="H31" s="221">
        <v>0.0404</v>
      </c>
      <c r="I31" s="222">
        <v>71.76</v>
      </c>
      <c r="J31" s="222">
        <v>2.89</v>
      </c>
    </row>
    <row r="32" spans="1:10" ht="25.95" customHeight="1">
      <c r="A32" s="217" t="s">
        <v>362</v>
      </c>
      <c r="B32" s="218" t="s">
        <v>266</v>
      </c>
      <c r="C32" s="217" t="s">
        <v>14</v>
      </c>
      <c r="D32" s="217" t="s">
        <v>267</v>
      </c>
      <c r="E32" s="219" t="s">
        <v>418</v>
      </c>
      <c r="F32" s="219"/>
      <c r="G32" s="220" t="s">
        <v>11</v>
      </c>
      <c r="H32" s="221">
        <v>0.0106</v>
      </c>
      <c r="I32" s="222">
        <v>23.08</v>
      </c>
      <c r="J32" s="222">
        <v>0.24</v>
      </c>
    </row>
    <row r="33" spans="1:10" ht="52.05" customHeight="1">
      <c r="A33" s="217" t="s">
        <v>362</v>
      </c>
      <c r="B33" s="218" t="s">
        <v>419</v>
      </c>
      <c r="C33" s="217" t="s">
        <v>14</v>
      </c>
      <c r="D33" s="217" t="s">
        <v>420</v>
      </c>
      <c r="E33" s="219" t="s">
        <v>415</v>
      </c>
      <c r="F33" s="219"/>
      <c r="G33" s="220" t="s">
        <v>3</v>
      </c>
      <c r="H33" s="221">
        <v>1.7192</v>
      </c>
      <c r="I33" s="222">
        <v>57.36</v>
      </c>
      <c r="J33" s="222">
        <v>98.61</v>
      </c>
    </row>
    <row r="34" spans="1:10" ht="52.05" customHeight="1">
      <c r="A34" s="217" t="s">
        <v>362</v>
      </c>
      <c r="B34" s="218" t="s">
        <v>421</v>
      </c>
      <c r="C34" s="217" t="s">
        <v>14</v>
      </c>
      <c r="D34" s="217" t="s">
        <v>422</v>
      </c>
      <c r="E34" s="219" t="s">
        <v>400</v>
      </c>
      <c r="F34" s="219"/>
      <c r="G34" s="220" t="s">
        <v>3</v>
      </c>
      <c r="H34" s="221">
        <v>0.0662</v>
      </c>
      <c r="I34" s="222">
        <v>672.04</v>
      </c>
      <c r="J34" s="222">
        <v>44.48</v>
      </c>
    </row>
    <row r="35" spans="1:10" ht="39" customHeight="1">
      <c r="A35" s="217" t="s">
        <v>362</v>
      </c>
      <c r="B35" s="218" t="s">
        <v>423</v>
      </c>
      <c r="C35" s="217" t="s">
        <v>14</v>
      </c>
      <c r="D35" s="217" t="s">
        <v>424</v>
      </c>
      <c r="E35" s="219" t="s">
        <v>390</v>
      </c>
      <c r="F35" s="219"/>
      <c r="G35" s="220" t="s">
        <v>3</v>
      </c>
      <c r="H35" s="221">
        <v>0.0093</v>
      </c>
      <c r="I35" s="222">
        <v>17.57</v>
      </c>
      <c r="J35" s="222">
        <v>0.16</v>
      </c>
    </row>
    <row r="36" spans="1:10" ht="39" customHeight="1">
      <c r="A36" s="217" t="s">
        <v>362</v>
      </c>
      <c r="B36" s="218" t="s">
        <v>425</v>
      </c>
      <c r="C36" s="217" t="s">
        <v>14</v>
      </c>
      <c r="D36" s="217" t="s">
        <v>426</v>
      </c>
      <c r="E36" s="219" t="s">
        <v>390</v>
      </c>
      <c r="F36" s="219"/>
      <c r="G36" s="220" t="s">
        <v>3</v>
      </c>
      <c r="H36" s="221">
        <v>1.511</v>
      </c>
      <c r="I36" s="222">
        <v>34.03</v>
      </c>
      <c r="J36" s="222">
        <v>51.41</v>
      </c>
    </row>
    <row r="37" spans="1:10" ht="39" customHeight="1">
      <c r="A37" s="217" t="s">
        <v>362</v>
      </c>
      <c r="B37" s="218" t="s">
        <v>427</v>
      </c>
      <c r="C37" s="217" t="s">
        <v>14</v>
      </c>
      <c r="D37" s="217" t="s">
        <v>428</v>
      </c>
      <c r="E37" s="219" t="s">
        <v>403</v>
      </c>
      <c r="F37" s="219"/>
      <c r="G37" s="220" t="s">
        <v>412</v>
      </c>
      <c r="H37" s="221">
        <v>0.1325</v>
      </c>
      <c r="I37" s="222">
        <v>24.93</v>
      </c>
      <c r="J37" s="222">
        <v>3.3</v>
      </c>
    </row>
    <row r="38" spans="1:10" ht="52.05" customHeight="1">
      <c r="A38" s="217" t="s">
        <v>362</v>
      </c>
      <c r="B38" s="218" t="s">
        <v>429</v>
      </c>
      <c r="C38" s="217" t="s">
        <v>14</v>
      </c>
      <c r="D38" s="217" t="s">
        <v>430</v>
      </c>
      <c r="E38" s="219" t="s">
        <v>403</v>
      </c>
      <c r="F38" s="219"/>
      <c r="G38" s="220" t="s">
        <v>412</v>
      </c>
      <c r="H38" s="221">
        <v>0.0662</v>
      </c>
      <c r="I38" s="222">
        <v>155.06</v>
      </c>
      <c r="J38" s="222">
        <v>10.26</v>
      </c>
    </row>
    <row r="39" spans="1:10" ht="39" customHeight="1">
      <c r="A39" s="217" t="s">
        <v>362</v>
      </c>
      <c r="B39" s="218" t="s">
        <v>431</v>
      </c>
      <c r="C39" s="217" t="s">
        <v>14</v>
      </c>
      <c r="D39" s="217" t="s">
        <v>432</v>
      </c>
      <c r="E39" s="219" t="s">
        <v>387</v>
      </c>
      <c r="F39" s="219"/>
      <c r="G39" s="220" t="s">
        <v>3</v>
      </c>
      <c r="H39" s="221">
        <v>0.5136</v>
      </c>
      <c r="I39" s="222">
        <v>90.6</v>
      </c>
      <c r="J39" s="222">
        <v>46.53</v>
      </c>
    </row>
    <row r="40" spans="1:10" ht="39" customHeight="1">
      <c r="A40" s="217" t="s">
        <v>362</v>
      </c>
      <c r="B40" s="218" t="s">
        <v>433</v>
      </c>
      <c r="C40" s="217" t="s">
        <v>14</v>
      </c>
      <c r="D40" s="217" t="s">
        <v>434</v>
      </c>
      <c r="E40" s="219" t="s">
        <v>387</v>
      </c>
      <c r="F40" s="219"/>
      <c r="G40" s="220" t="s">
        <v>3</v>
      </c>
      <c r="H40" s="221">
        <v>0.8023</v>
      </c>
      <c r="I40" s="222">
        <v>106.13</v>
      </c>
      <c r="J40" s="222">
        <v>85.14</v>
      </c>
    </row>
    <row r="41" spans="1:10" ht="39" customHeight="1">
      <c r="A41" s="217" t="s">
        <v>362</v>
      </c>
      <c r="B41" s="218" t="s">
        <v>435</v>
      </c>
      <c r="C41" s="217" t="s">
        <v>14</v>
      </c>
      <c r="D41" s="217" t="s">
        <v>436</v>
      </c>
      <c r="E41" s="219" t="s">
        <v>387</v>
      </c>
      <c r="F41" s="219"/>
      <c r="G41" s="220" t="s">
        <v>3</v>
      </c>
      <c r="H41" s="221">
        <v>0.6255</v>
      </c>
      <c r="I41" s="222">
        <v>133.79</v>
      </c>
      <c r="J41" s="222">
        <v>83.68</v>
      </c>
    </row>
    <row r="42" spans="1:10" ht="39" customHeight="1">
      <c r="A42" s="217" t="s">
        <v>362</v>
      </c>
      <c r="B42" s="218" t="s">
        <v>437</v>
      </c>
      <c r="C42" s="217" t="s">
        <v>14</v>
      </c>
      <c r="D42" s="217" t="s">
        <v>438</v>
      </c>
      <c r="E42" s="219" t="s">
        <v>387</v>
      </c>
      <c r="F42" s="219"/>
      <c r="G42" s="220" t="s">
        <v>3</v>
      </c>
      <c r="H42" s="221">
        <v>0.5911</v>
      </c>
      <c r="I42" s="222">
        <v>152.95</v>
      </c>
      <c r="J42" s="222">
        <v>90.4</v>
      </c>
    </row>
    <row r="43" spans="1:10" ht="39" customHeight="1">
      <c r="A43" s="223" t="s">
        <v>372</v>
      </c>
      <c r="B43" s="224" t="s">
        <v>439</v>
      </c>
      <c r="C43" s="223" t="s">
        <v>14</v>
      </c>
      <c r="D43" s="223" t="s">
        <v>440</v>
      </c>
      <c r="E43" s="225" t="s">
        <v>375</v>
      </c>
      <c r="F43" s="225"/>
      <c r="G43" s="226" t="s">
        <v>412</v>
      </c>
      <c r="H43" s="227">
        <v>0.0662</v>
      </c>
      <c r="I43" s="228">
        <v>17.8</v>
      </c>
      <c r="J43" s="228">
        <v>1.17</v>
      </c>
    </row>
    <row r="44" spans="1:10" ht="26.4">
      <c r="A44" s="229"/>
      <c r="B44" s="229"/>
      <c r="C44" s="229"/>
      <c r="D44" s="229"/>
      <c r="E44" s="229" t="s">
        <v>382</v>
      </c>
      <c r="F44" s="230">
        <v>150.85</v>
      </c>
      <c r="G44" s="229" t="s">
        <v>383</v>
      </c>
      <c r="H44" s="230">
        <v>0</v>
      </c>
      <c r="I44" s="229" t="s">
        <v>384</v>
      </c>
      <c r="J44" s="230">
        <v>150.85</v>
      </c>
    </row>
    <row r="45" spans="1:10" ht="14.4" thickBot="1">
      <c r="A45" s="229"/>
      <c r="B45" s="229"/>
      <c r="C45" s="229"/>
      <c r="D45" s="229"/>
      <c r="E45" s="229" t="s">
        <v>385</v>
      </c>
      <c r="F45" s="230">
        <v>195.79</v>
      </c>
      <c r="G45" s="229"/>
      <c r="H45" s="231" t="s">
        <v>386</v>
      </c>
      <c r="I45" s="231"/>
      <c r="J45" s="230">
        <v>934.09</v>
      </c>
    </row>
    <row r="46" spans="1:10" ht="1.05" customHeight="1" thickTop="1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8" customHeight="1">
      <c r="A47" s="169" t="s">
        <v>254</v>
      </c>
      <c r="B47" s="170" t="s">
        <v>240</v>
      </c>
      <c r="C47" s="169" t="s">
        <v>241</v>
      </c>
      <c r="D47" s="169" t="s">
        <v>242</v>
      </c>
      <c r="E47" s="214" t="s">
        <v>359</v>
      </c>
      <c r="F47" s="214"/>
      <c r="G47" s="171" t="s">
        <v>243</v>
      </c>
      <c r="H47" s="170" t="s">
        <v>244</v>
      </c>
      <c r="I47" s="170" t="s">
        <v>245</v>
      </c>
      <c r="J47" s="170" t="s">
        <v>246</v>
      </c>
    </row>
    <row r="48" spans="1:10" ht="39" customHeight="1">
      <c r="A48" s="172" t="s">
        <v>360</v>
      </c>
      <c r="B48" s="173" t="s">
        <v>255</v>
      </c>
      <c r="C48" s="172" t="s">
        <v>14</v>
      </c>
      <c r="D48" s="172" t="s">
        <v>256</v>
      </c>
      <c r="E48" s="215" t="s">
        <v>441</v>
      </c>
      <c r="F48" s="215"/>
      <c r="G48" s="174" t="s">
        <v>32</v>
      </c>
      <c r="H48" s="216">
        <v>1</v>
      </c>
      <c r="I48" s="175">
        <v>59.35</v>
      </c>
      <c r="J48" s="175">
        <v>59.35</v>
      </c>
    </row>
    <row r="49" spans="1:10" ht="25.95" customHeight="1">
      <c r="A49" s="217" t="s">
        <v>362</v>
      </c>
      <c r="B49" s="218" t="s">
        <v>442</v>
      </c>
      <c r="C49" s="217" t="s">
        <v>14</v>
      </c>
      <c r="D49" s="217" t="s">
        <v>443</v>
      </c>
      <c r="E49" s="219" t="s">
        <v>368</v>
      </c>
      <c r="F49" s="219"/>
      <c r="G49" s="220" t="s">
        <v>369</v>
      </c>
      <c r="H49" s="221">
        <v>0.7247</v>
      </c>
      <c r="I49" s="222">
        <v>18.84</v>
      </c>
      <c r="J49" s="222">
        <v>13.65</v>
      </c>
    </row>
    <row r="50" spans="1:10" ht="24" customHeight="1">
      <c r="A50" s="217" t="s">
        <v>362</v>
      </c>
      <c r="B50" s="218" t="s">
        <v>366</v>
      </c>
      <c r="C50" s="217" t="s">
        <v>14</v>
      </c>
      <c r="D50" s="217" t="s">
        <v>367</v>
      </c>
      <c r="E50" s="219" t="s">
        <v>368</v>
      </c>
      <c r="F50" s="219"/>
      <c r="G50" s="220" t="s">
        <v>369</v>
      </c>
      <c r="H50" s="221">
        <v>0.7247</v>
      </c>
      <c r="I50" s="222">
        <v>22.29</v>
      </c>
      <c r="J50" s="222">
        <v>16.15</v>
      </c>
    </row>
    <row r="51" spans="1:10" ht="39" customHeight="1">
      <c r="A51" s="217" t="s">
        <v>362</v>
      </c>
      <c r="B51" s="218" t="s">
        <v>444</v>
      </c>
      <c r="C51" s="217" t="s">
        <v>14</v>
      </c>
      <c r="D51" s="217" t="s">
        <v>445</v>
      </c>
      <c r="E51" s="219" t="s">
        <v>446</v>
      </c>
      <c r="F51" s="219"/>
      <c r="G51" s="220" t="s">
        <v>447</v>
      </c>
      <c r="H51" s="221">
        <v>0.007</v>
      </c>
      <c r="I51" s="222">
        <v>29.91</v>
      </c>
      <c r="J51" s="222">
        <v>0.2</v>
      </c>
    </row>
    <row r="52" spans="1:10" ht="39" customHeight="1">
      <c r="A52" s="217" t="s">
        <v>362</v>
      </c>
      <c r="B52" s="218" t="s">
        <v>448</v>
      </c>
      <c r="C52" s="217" t="s">
        <v>14</v>
      </c>
      <c r="D52" s="217" t="s">
        <v>449</v>
      </c>
      <c r="E52" s="219" t="s">
        <v>446</v>
      </c>
      <c r="F52" s="219"/>
      <c r="G52" s="220" t="s">
        <v>450</v>
      </c>
      <c r="H52" s="221">
        <v>0.028</v>
      </c>
      <c r="I52" s="222">
        <v>28.53</v>
      </c>
      <c r="J52" s="222">
        <v>0.79</v>
      </c>
    </row>
    <row r="53" spans="1:10" ht="39" customHeight="1">
      <c r="A53" s="217" t="s">
        <v>362</v>
      </c>
      <c r="B53" s="218" t="s">
        <v>451</v>
      </c>
      <c r="C53" s="217" t="s">
        <v>14</v>
      </c>
      <c r="D53" s="217" t="s">
        <v>452</v>
      </c>
      <c r="E53" s="219" t="s">
        <v>390</v>
      </c>
      <c r="F53" s="219"/>
      <c r="G53" s="220" t="s">
        <v>11</v>
      </c>
      <c r="H53" s="221">
        <v>0.004</v>
      </c>
      <c r="I53" s="222">
        <v>431.67</v>
      </c>
      <c r="J53" s="222">
        <v>1.72</v>
      </c>
    </row>
    <row r="54" spans="1:10" ht="39" customHeight="1">
      <c r="A54" s="223" t="s">
        <v>372</v>
      </c>
      <c r="B54" s="224" t="s">
        <v>453</v>
      </c>
      <c r="C54" s="223" t="s">
        <v>14</v>
      </c>
      <c r="D54" s="223" t="s">
        <v>454</v>
      </c>
      <c r="E54" s="225" t="s">
        <v>375</v>
      </c>
      <c r="F54" s="225"/>
      <c r="G54" s="226" t="s">
        <v>32</v>
      </c>
      <c r="H54" s="227">
        <v>0.7445</v>
      </c>
      <c r="I54" s="228">
        <v>8.02</v>
      </c>
      <c r="J54" s="228">
        <v>5.97</v>
      </c>
    </row>
    <row r="55" spans="1:10" ht="39" customHeight="1">
      <c r="A55" s="223" t="s">
        <v>372</v>
      </c>
      <c r="B55" s="224" t="s">
        <v>455</v>
      </c>
      <c r="C55" s="223" t="s">
        <v>14</v>
      </c>
      <c r="D55" s="223" t="s">
        <v>456</v>
      </c>
      <c r="E55" s="225" t="s">
        <v>375</v>
      </c>
      <c r="F55" s="225"/>
      <c r="G55" s="226" t="s">
        <v>32</v>
      </c>
      <c r="H55" s="227">
        <v>0.4125</v>
      </c>
      <c r="I55" s="228">
        <v>28.84</v>
      </c>
      <c r="J55" s="228">
        <v>11.89</v>
      </c>
    </row>
    <row r="56" spans="1:10" ht="24" customHeight="1">
      <c r="A56" s="223" t="s">
        <v>372</v>
      </c>
      <c r="B56" s="224" t="s">
        <v>457</v>
      </c>
      <c r="C56" s="223" t="s">
        <v>14</v>
      </c>
      <c r="D56" s="223" t="s">
        <v>458</v>
      </c>
      <c r="E56" s="225" t="s">
        <v>375</v>
      </c>
      <c r="F56" s="225"/>
      <c r="G56" s="226" t="s">
        <v>289</v>
      </c>
      <c r="H56" s="227">
        <v>0.111</v>
      </c>
      <c r="I56" s="228">
        <v>16.73</v>
      </c>
      <c r="J56" s="228">
        <v>1.85</v>
      </c>
    </row>
    <row r="57" spans="1:10" ht="24" customHeight="1">
      <c r="A57" s="223" t="s">
        <v>372</v>
      </c>
      <c r="B57" s="224" t="s">
        <v>459</v>
      </c>
      <c r="C57" s="223" t="s">
        <v>14</v>
      </c>
      <c r="D57" s="223" t="s">
        <v>460</v>
      </c>
      <c r="E57" s="225" t="s">
        <v>375</v>
      </c>
      <c r="F57" s="225"/>
      <c r="G57" s="226" t="s">
        <v>227</v>
      </c>
      <c r="H57" s="227">
        <v>0.0256</v>
      </c>
      <c r="I57" s="228">
        <v>33.54</v>
      </c>
      <c r="J57" s="228">
        <v>0.85</v>
      </c>
    </row>
    <row r="58" spans="1:10" ht="25.95" customHeight="1">
      <c r="A58" s="223" t="s">
        <v>372</v>
      </c>
      <c r="B58" s="224" t="s">
        <v>461</v>
      </c>
      <c r="C58" s="223" t="s">
        <v>14</v>
      </c>
      <c r="D58" s="223" t="s">
        <v>462</v>
      </c>
      <c r="E58" s="225" t="s">
        <v>375</v>
      </c>
      <c r="F58" s="225"/>
      <c r="G58" s="226" t="s">
        <v>32</v>
      </c>
      <c r="H58" s="227">
        <v>0.55</v>
      </c>
      <c r="I58" s="228">
        <v>11.43</v>
      </c>
      <c r="J58" s="228">
        <v>6.28</v>
      </c>
    </row>
    <row r="59" spans="1:10" ht="26.4">
      <c r="A59" s="229"/>
      <c r="B59" s="229"/>
      <c r="C59" s="229"/>
      <c r="D59" s="229"/>
      <c r="E59" s="229" t="s">
        <v>382</v>
      </c>
      <c r="F59" s="230">
        <v>23.94</v>
      </c>
      <c r="G59" s="229" t="s">
        <v>383</v>
      </c>
      <c r="H59" s="230">
        <v>0</v>
      </c>
      <c r="I59" s="229" t="s">
        <v>384</v>
      </c>
      <c r="J59" s="230">
        <v>23.94</v>
      </c>
    </row>
    <row r="60" spans="1:10" ht="14.4" thickBot="1">
      <c r="A60" s="229"/>
      <c r="B60" s="229"/>
      <c r="C60" s="229"/>
      <c r="D60" s="229"/>
      <c r="E60" s="229" t="s">
        <v>385</v>
      </c>
      <c r="F60" s="230">
        <v>15.73</v>
      </c>
      <c r="G60" s="229"/>
      <c r="H60" s="231" t="s">
        <v>386</v>
      </c>
      <c r="I60" s="231"/>
      <c r="J60" s="230">
        <v>75.08</v>
      </c>
    </row>
    <row r="61" spans="1:10" ht="1.05" customHeight="1" thickTop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</row>
    <row r="62" spans="1:10" ht="18" customHeight="1">
      <c r="A62" s="169" t="s">
        <v>259</v>
      </c>
      <c r="B62" s="170" t="s">
        <v>240</v>
      </c>
      <c r="C62" s="169" t="s">
        <v>241</v>
      </c>
      <c r="D62" s="169" t="s">
        <v>242</v>
      </c>
      <c r="E62" s="214" t="s">
        <v>359</v>
      </c>
      <c r="F62" s="214"/>
      <c r="G62" s="171" t="s">
        <v>243</v>
      </c>
      <c r="H62" s="170" t="s">
        <v>244</v>
      </c>
      <c r="I62" s="170" t="s">
        <v>245</v>
      </c>
      <c r="J62" s="170" t="s">
        <v>246</v>
      </c>
    </row>
    <row r="63" spans="1:10" ht="25.95" customHeight="1">
      <c r="A63" s="172" t="s">
        <v>360</v>
      </c>
      <c r="B63" s="173" t="s">
        <v>260</v>
      </c>
      <c r="C63" s="172" t="s">
        <v>14</v>
      </c>
      <c r="D63" s="172" t="s">
        <v>261</v>
      </c>
      <c r="E63" s="215" t="s">
        <v>463</v>
      </c>
      <c r="F63" s="215"/>
      <c r="G63" s="174" t="s">
        <v>3</v>
      </c>
      <c r="H63" s="216">
        <v>1</v>
      </c>
      <c r="I63" s="175">
        <v>3.86</v>
      </c>
      <c r="J63" s="175">
        <v>3.86</v>
      </c>
    </row>
    <row r="64" spans="1:10" ht="24" customHeight="1">
      <c r="A64" s="217" t="s">
        <v>362</v>
      </c>
      <c r="B64" s="218" t="s">
        <v>370</v>
      </c>
      <c r="C64" s="217" t="s">
        <v>14</v>
      </c>
      <c r="D64" s="217" t="s">
        <v>371</v>
      </c>
      <c r="E64" s="219" t="s">
        <v>368</v>
      </c>
      <c r="F64" s="219"/>
      <c r="G64" s="220" t="s">
        <v>369</v>
      </c>
      <c r="H64" s="221">
        <v>0.2132</v>
      </c>
      <c r="I64" s="222">
        <v>18.14</v>
      </c>
      <c r="J64" s="222">
        <v>3.86</v>
      </c>
    </row>
    <row r="65" spans="1:10" ht="26.4">
      <c r="A65" s="229"/>
      <c r="B65" s="229"/>
      <c r="C65" s="229"/>
      <c r="D65" s="229"/>
      <c r="E65" s="229" t="s">
        <v>382</v>
      </c>
      <c r="F65" s="230">
        <v>2.82</v>
      </c>
      <c r="G65" s="229" t="s">
        <v>383</v>
      </c>
      <c r="H65" s="230">
        <v>0</v>
      </c>
      <c r="I65" s="229" t="s">
        <v>384</v>
      </c>
      <c r="J65" s="230">
        <v>2.82</v>
      </c>
    </row>
    <row r="66" spans="1:10" ht="14.4" thickBot="1">
      <c r="A66" s="229"/>
      <c r="B66" s="229"/>
      <c r="C66" s="229"/>
      <c r="D66" s="229"/>
      <c r="E66" s="229" t="s">
        <v>385</v>
      </c>
      <c r="F66" s="230">
        <v>1.02</v>
      </c>
      <c r="G66" s="229"/>
      <c r="H66" s="231" t="s">
        <v>386</v>
      </c>
      <c r="I66" s="231"/>
      <c r="J66" s="230">
        <v>4.88</v>
      </c>
    </row>
    <row r="67" spans="1:10" ht="1.05" customHeight="1" thickTop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</row>
    <row r="68" spans="1:10" ht="18" customHeight="1">
      <c r="A68" s="169" t="s">
        <v>262</v>
      </c>
      <c r="B68" s="170" t="s">
        <v>240</v>
      </c>
      <c r="C68" s="169" t="s">
        <v>241</v>
      </c>
      <c r="D68" s="169" t="s">
        <v>242</v>
      </c>
      <c r="E68" s="214" t="s">
        <v>359</v>
      </c>
      <c r="F68" s="214"/>
      <c r="G68" s="171" t="s">
        <v>243</v>
      </c>
      <c r="H68" s="170" t="s">
        <v>244</v>
      </c>
      <c r="I68" s="170" t="s">
        <v>245</v>
      </c>
      <c r="J68" s="170" t="s">
        <v>246</v>
      </c>
    </row>
    <row r="69" spans="1:10" ht="64.95" customHeight="1">
      <c r="A69" s="172" t="s">
        <v>360</v>
      </c>
      <c r="B69" s="173" t="s">
        <v>263</v>
      </c>
      <c r="C69" s="172" t="s">
        <v>14</v>
      </c>
      <c r="D69" s="172" t="s">
        <v>264</v>
      </c>
      <c r="E69" s="215" t="s">
        <v>418</v>
      </c>
      <c r="F69" s="215"/>
      <c r="G69" s="174" t="s">
        <v>11</v>
      </c>
      <c r="H69" s="216">
        <v>1</v>
      </c>
      <c r="I69" s="175">
        <v>12.69</v>
      </c>
      <c r="J69" s="175">
        <v>12.69</v>
      </c>
    </row>
    <row r="70" spans="1:10" ht="39" customHeight="1">
      <c r="A70" s="217" t="s">
        <v>362</v>
      </c>
      <c r="B70" s="218" t="s">
        <v>464</v>
      </c>
      <c r="C70" s="217" t="s">
        <v>14</v>
      </c>
      <c r="D70" s="217" t="s">
        <v>465</v>
      </c>
      <c r="E70" s="219" t="s">
        <v>446</v>
      </c>
      <c r="F70" s="219"/>
      <c r="G70" s="220" t="s">
        <v>447</v>
      </c>
      <c r="H70" s="221">
        <v>0.0362</v>
      </c>
      <c r="I70" s="222">
        <v>213.66</v>
      </c>
      <c r="J70" s="222">
        <v>7.73</v>
      </c>
    </row>
    <row r="71" spans="1:10" ht="39" customHeight="1">
      <c r="A71" s="217" t="s">
        <v>362</v>
      </c>
      <c r="B71" s="218" t="s">
        <v>466</v>
      </c>
      <c r="C71" s="217" t="s">
        <v>14</v>
      </c>
      <c r="D71" s="217" t="s">
        <v>467</v>
      </c>
      <c r="E71" s="219" t="s">
        <v>446</v>
      </c>
      <c r="F71" s="219"/>
      <c r="G71" s="220" t="s">
        <v>450</v>
      </c>
      <c r="H71" s="221">
        <v>0.0394</v>
      </c>
      <c r="I71" s="222">
        <v>91.18</v>
      </c>
      <c r="J71" s="222">
        <v>3.59</v>
      </c>
    </row>
    <row r="72" spans="1:10" ht="24" customHeight="1">
      <c r="A72" s="217" t="s">
        <v>362</v>
      </c>
      <c r="B72" s="218" t="s">
        <v>370</v>
      </c>
      <c r="C72" s="217" t="s">
        <v>14</v>
      </c>
      <c r="D72" s="217" t="s">
        <v>371</v>
      </c>
      <c r="E72" s="219" t="s">
        <v>368</v>
      </c>
      <c r="F72" s="219"/>
      <c r="G72" s="220" t="s">
        <v>369</v>
      </c>
      <c r="H72" s="221">
        <v>0.0756</v>
      </c>
      <c r="I72" s="222">
        <v>18.14</v>
      </c>
      <c r="J72" s="222">
        <v>1.37</v>
      </c>
    </row>
    <row r="73" spans="1:10" ht="26.4">
      <c r="A73" s="229"/>
      <c r="B73" s="229"/>
      <c r="C73" s="229"/>
      <c r="D73" s="229"/>
      <c r="E73" s="229" t="s">
        <v>382</v>
      </c>
      <c r="F73" s="230">
        <v>3.11</v>
      </c>
      <c r="G73" s="229" t="s">
        <v>383</v>
      </c>
      <c r="H73" s="230">
        <v>0</v>
      </c>
      <c r="I73" s="229" t="s">
        <v>384</v>
      </c>
      <c r="J73" s="230">
        <v>3.11</v>
      </c>
    </row>
    <row r="74" spans="1:10" ht="14.4" thickBot="1">
      <c r="A74" s="229"/>
      <c r="B74" s="229"/>
      <c r="C74" s="229"/>
      <c r="D74" s="229"/>
      <c r="E74" s="229" t="s">
        <v>385</v>
      </c>
      <c r="F74" s="230">
        <v>3.36</v>
      </c>
      <c r="G74" s="229"/>
      <c r="H74" s="231" t="s">
        <v>386</v>
      </c>
      <c r="I74" s="231"/>
      <c r="J74" s="230">
        <v>16.05</v>
      </c>
    </row>
    <row r="75" spans="1:10" ht="1.05" customHeight="1" thickTop="1">
      <c r="A75" s="232"/>
      <c r="B75" s="232"/>
      <c r="C75" s="232"/>
      <c r="D75" s="232"/>
      <c r="E75" s="232"/>
      <c r="F75" s="232"/>
      <c r="G75" s="232"/>
      <c r="H75" s="232"/>
      <c r="I75" s="232"/>
      <c r="J75" s="232"/>
    </row>
    <row r="76" spans="1:10" ht="18" customHeight="1">
      <c r="A76" s="169" t="s">
        <v>265</v>
      </c>
      <c r="B76" s="170" t="s">
        <v>240</v>
      </c>
      <c r="C76" s="169" t="s">
        <v>241</v>
      </c>
      <c r="D76" s="169" t="s">
        <v>242</v>
      </c>
      <c r="E76" s="214" t="s">
        <v>359</v>
      </c>
      <c r="F76" s="214"/>
      <c r="G76" s="171" t="s">
        <v>243</v>
      </c>
      <c r="H76" s="170" t="s">
        <v>244</v>
      </c>
      <c r="I76" s="170" t="s">
        <v>245</v>
      </c>
      <c r="J76" s="170" t="s">
        <v>246</v>
      </c>
    </row>
    <row r="77" spans="1:10" ht="25.95" customHeight="1">
      <c r="A77" s="172" t="s">
        <v>360</v>
      </c>
      <c r="B77" s="173" t="s">
        <v>266</v>
      </c>
      <c r="C77" s="172" t="s">
        <v>14</v>
      </c>
      <c r="D77" s="172" t="s">
        <v>267</v>
      </c>
      <c r="E77" s="215" t="s">
        <v>418</v>
      </c>
      <c r="F77" s="215"/>
      <c r="G77" s="174" t="s">
        <v>11</v>
      </c>
      <c r="H77" s="216">
        <v>1</v>
      </c>
      <c r="I77" s="175">
        <v>23.08</v>
      </c>
      <c r="J77" s="175">
        <v>23.08</v>
      </c>
    </row>
    <row r="78" spans="1:10" ht="64.95" customHeight="1">
      <c r="A78" s="217" t="s">
        <v>362</v>
      </c>
      <c r="B78" s="218" t="s">
        <v>468</v>
      </c>
      <c r="C78" s="217" t="s">
        <v>14</v>
      </c>
      <c r="D78" s="217" t="s">
        <v>469</v>
      </c>
      <c r="E78" s="219" t="s">
        <v>446</v>
      </c>
      <c r="F78" s="219"/>
      <c r="G78" s="220" t="s">
        <v>447</v>
      </c>
      <c r="H78" s="221">
        <v>0.0054</v>
      </c>
      <c r="I78" s="222">
        <v>314.44</v>
      </c>
      <c r="J78" s="222">
        <v>1.69</v>
      </c>
    </row>
    <row r="79" spans="1:10" ht="64.95" customHeight="1">
      <c r="A79" s="217" t="s">
        <v>362</v>
      </c>
      <c r="B79" s="218" t="s">
        <v>470</v>
      </c>
      <c r="C79" s="217" t="s">
        <v>14</v>
      </c>
      <c r="D79" s="217" t="s">
        <v>471</v>
      </c>
      <c r="E79" s="219" t="s">
        <v>446</v>
      </c>
      <c r="F79" s="219"/>
      <c r="G79" s="220" t="s">
        <v>450</v>
      </c>
      <c r="H79" s="221">
        <v>0.0006</v>
      </c>
      <c r="I79" s="222">
        <v>68.79</v>
      </c>
      <c r="J79" s="222">
        <v>0.04</v>
      </c>
    </row>
    <row r="80" spans="1:10" ht="24" customHeight="1">
      <c r="A80" s="217" t="s">
        <v>362</v>
      </c>
      <c r="B80" s="218" t="s">
        <v>370</v>
      </c>
      <c r="C80" s="217" t="s">
        <v>14</v>
      </c>
      <c r="D80" s="217" t="s">
        <v>371</v>
      </c>
      <c r="E80" s="219" t="s">
        <v>368</v>
      </c>
      <c r="F80" s="219"/>
      <c r="G80" s="220" t="s">
        <v>369</v>
      </c>
      <c r="H80" s="221">
        <v>0.7866</v>
      </c>
      <c r="I80" s="222">
        <v>18.14</v>
      </c>
      <c r="J80" s="222">
        <v>14.26</v>
      </c>
    </row>
    <row r="81" spans="1:10" ht="39" customHeight="1">
      <c r="A81" s="217" t="s">
        <v>362</v>
      </c>
      <c r="B81" s="218" t="s">
        <v>472</v>
      </c>
      <c r="C81" s="217" t="s">
        <v>14</v>
      </c>
      <c r="D81" s="217" t="s">
        <v>473</v>
      </c>
      <c r="E81" s="219" t="s">
        <v>446</v>
      </c>
      <c r="F81" s="219"/>
      <c r="G81" s="220" t="s">
        <v>447</v>
      </c>
      <c r="H81" s="221">
        <v>0.1962</v>
      </c>
      <c r="I81" s="222">
        <v>36.18</v>
      </c>
      <c r="J81" s="222">
        <v>7.09</v>
      </c>
    </row>
    <row r="82" spans="1:10" ht="26.4">
      <c r="A82" s="229"/>
      <c r="B82" s="229"/>
      <c r="C82" s="229"/>
      <c r="D82" s="229"/>
      <c r="E82" s="229" t="s">
        <v>382</v>
      </c>
      <c r="F82" s="230">
        <v>15.36</v>
      </c>
      <c r="G82" s="229" t="s">
        <v>383</v>
      </c>
      <c r="H82" s="230">
        <v>0</v>
      </c>
      <c r="I82" s="229" t="s">
        <v>384</v>
      </c>
      <c r="J82" s="230">
        <v>15.36</v>
      </c>
    </row>
    <row r="83" spans="1:10" ht="14.4" thickBot="1">
      <c r="A83" s="229"/>
      <c r="B83" s="229"/>
      <c r="C83" s="229"/>
      <c r="D83" s="229"/>
      <c r="E83" s="229" t="s">
        <v>385</v>
      </c>
      <c r="F83" s="230">
        <v>6.12</v>
      </c>
      <c r="G83" s="229"/>
      <c r="H83" s="231" t="s">
        <v>386</v>
      </c>
      <c r="I83" s="231"/>
      <c r="J83" s="230">
        <v>29.2</v>
      </c>
    </row>
    <row r="84" spans="1:10" ht="1.05" customHeight="1" thickTop="1">
      <c r="A84" s="232"/>
      <c r="B84" s="232"/>
      <c r="C84" s="232"/>
      <c r="D84" s="232"/>
      <c r="E84" s="232"/>
      <c r="F84" s="232"/>
      <c r="G84" s="232"/>
      <c r="H84" s="232"/>
      <c r="I84" s="232"/>
      <c r="J84" s="232"/>
    </row>
    <row r="85" spans="1:10" ht="18" customHeight="1">
      <c r="A85" s="169" t="s">
        <v>268</v>
      </c>
      <c r="B85" s="170" t="s">
        <v>240</v>
      </c>
      <c r="C85" s="169" t="s">
        <v>241</v>
      </c>
      <c r="D85" s="169" t="s">
        <v>242</v>
      </c>
      <c r="E85" s="214" t="s">
        <v>359</v>
      </c>
      <c r="F85" s="214"/>
      <c r="G85" s="171" t="s">
        <v>243</v>
      </c>
      <c r="H85" s="170" t="s">
        <v>244</v>
      </c>
      <c r="I85" s="170" t="s">
        <v>245</v>
      </c>
      <c r="J85" s="170" t="s">
        <v>246</v>
      </c>
    </row>
    <row r="86" spans="1:10" ht="25.95" customHeight="1">
      <c r="A86" s="172" t="s">
        <v>360</v>
      </c>
      <c r="B86" s="173" t="s">
        <v>269</v>
      </c>
      <c r="C86" s="172" t="s">
        <v>14</v>
      </c>
      <c r="D86" s="172" t="s">
        <v>109</v>
      </c>
      <c r="E86" s="215" t="s">
        <v>361</v>
      </c>
      <c r="F86" s="215"/>
      <c r="G86" s="174" t="s">
        <v>11</v>
      </c>
      <c r="H86" s="216">
        <v>1</v>
      </c>
      <c r="I86" s="175">
        <v>1.39</v>
      </c>
      <c r="J86" s="175">
        <v>1.39</v>
      </c>
    </row>
    <row r="87" spans="1:10" ht="39" customHeight="1">
      <c r="A87" s="217" t="s">
        <v>362</v>
      </c>
      <c r="B87" s="218" t="s">
        <v>474</v>
      </c>
      <c r="C87" s="217" t="s">
        <v>14</v>
      </c>
      <c r="D87" s="217" t="s">
        <v>475</v>
      </c>
      <c r="E87" s="219" t="s">
        <v>446</v>
      </c>
      <c r="F87" s="219"/>
      <c r="G87" s="220" t="s">
        <v>447</v>
      </c>
      <c r="H87" s="221">
        <v>0.003</v>
      </c>
      <c r="I87" s="222">
        <v>245.84</v>
      </c>
      <c r="J87" s="222">
        <v>0.73</v>
      </c>
    </row>
    <row r="88" spans="1:10" ht="39" customHeight="1">
      <c r="A88" s="217" t="s">
        <v>362</v>
      </c>
      <c r="B88" s="218" t="s">
        <v>476</v>
      </c>
      <c r="C88" s="217" t="s">
        <v>14</v>
      </c>
      <c r="D88" s="217" t="s">
        <v>477</v>
      </c>
      <c r="E88" s="219" t="s">
        <v>446</v>
      </c>
      <c r="F88" s="219"/>
      <c r="G88" s="220" t="s">
        <v>450</v>
      </c>
      <c r="H88" s="221">
        <v>0.006</v>
      </c>
      <c r="I88" s="222">
        <v>83.98</v>
      </c>
      <c r="J88" s="222">
        <v>0.5</v>
      </c>
    </row>
    <row r="89" spans="1:10" ht="24" customHeight="1">
      <c r="A89" s="217" t="s">
        <v>362</v>
      </c>
      <c r="B89" s="218" t="s">
        <v>370</v>
      </c>
      <c r="C89" s="217" t="s">
        <v>14</v>
      </c>
      <c r="D89" s="217" t="s">
        <v>371</v>
      </c>
      <c r="E89" s="219" t="s">
        <v>368</v>
      </c>
      <c r="F89" s="219"/>
      <c r="G89" s="220" t="s">
        <v>369</v>
      </c>
      <c r="H89" s="221">
        <v>0.009</v>
      </c>
      <c r="I89" s="222">
        <v>18.14</v>
      </c>
      <c r="J89" s="222">
        <v>0.16</v>
      </c>
    </row>
    <row r="90" spans="1:10" ht="26.4">
      <c r="A90" s="229"/>
      <c r="B90" s="229"/>
      <c r="C90" s="229"/>
      <c r="D90" s="229"/>
      <c r="E90" s="229" t="s">
        <v>382</v>
      </c>
      <c r="F90" s="230">
        <v>0.32</v>
      </c>
      <c r="G90" s="229" t="s">
        <v>383</v>
      </c>
      <c r="H90" s="230">
        <v>0</v>
      </c>
      <c r="I90" s="229" t="s">
        <v>384</v>
      </c>
      <c r="J90" s="230">
        <v>0.32</v>
      </c>
    </row>
    <row r="91" spans="1:10" ht="14.4" thickBot="1">
      <c r="A91" s="229"/>
      <c r="B91" s="229"/>
      <c r="C91" s="229"/>
      <c r="D91" s="229"/>
      <c r="E91" s="229" t="s">
        <v>385</v>
      </c>
      <c r="F91" s="230">
        <v>0.36</v>
      </c>
      <c r="G91" s="229"/>
      <c r="H91" s="231" t="s">
        <v>386</v>
      </c>
      <c r="I91" s="231"/>
      <c r="J91" s="230">
        <v>1.75</v>
      </c>
    </row>
    <row r="92" spans="1:10" ht="1.05" customHeight="1" thickTop="1">
      <c r="A92" s="232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8" customHeight="1">
      <c r="A93" s="169" t="s">
        <v>270</v>
      </c>
      <c r="B93" s="170" t="s">
        <v>240</v>
      </c>
      <c r="C93" s="169" t="s">
        <v>241</v>
      </c>
      <c r="D93" s="169" t="s">
        <v>242</v>
      </c>
      <c r="E93" s="214" t="s">
        <v>359</v>
      </c>
      <c r="F93" s="214"/>
      <c r="G93" s="171" t="s">
        <v>243</v>
      </c>
      <c r="H93" s="170" t="s">
        <v>244</v>
      </c>
      <c r="I93" s="170" t="s">
        <v>245</v>
      </c>
      <c r="J93" s="170" t="s">
        <v>246</v>
      </c>
    </row>
    <row r="94" spans="1:10" ht="52.05" customHeight="1">
      <c r="A94" s="172" t="s">
        <v>360</v>
      </c>
      <c r="B94" s="173" t="s">
        <v>271</v>
      </c>
      <c r="C94" s="172" t="s">
        <v>14</v>
      </c>
      <c r="D94" s="172" t="s">
        <v>272</v>
      </c>
      <c r="E94" s="215" t="s">
        <v>418</v>
      </c>
      <c r="F94" s="215"/>
      <c r="G94" s="174" t="s">
        <v>11</v>
      </c>
      <c r="H94" s="216">
        <v>1</v>
      </c>
      <c r="I94" s="175">
        <v>105.96</v>
      </c>
      <c r="J94" s="175">
        <v>105.96</v>
      </c>
    </row>
    <row r="95" spans="1:10" ht="39" customHeight="1">
      <c r="A95" s="217" t="s">
        <v>362</v>
      </c>
      <c r="B95" s="218" t="s">
        <v>464</v>
      </c>
      <c r="C95" s="217" t="s">
        <v>14</v>
      </c>
      <c r="D95" s="217" t="s">
        <v>465</v>
      </c>
      <c r="E95" s="219" t="s">
        <v>446</v>
      </c>
      <c r="F95" s="219"/>
      <c r="G95" s="220" t="s">
        <v>447</v>
      </c>
      <c r="H95" s="221">
        <v>0.0444</v>
      </c>
      <c r="I95" s="222">
        <v>213.66</v>
      </c>
      <c r="J95" s="222">
        <v>9.48</v>
      </c>
    </row>
    <row r="96" spans="1:10" ht="39" customHeight="1">
      <c r="A96" s="217" t="s">
        <v>362</v>
      </c>
      <c r="B96" s="218" t="s">
        <v>466</v>
      </c>
      <c r="C96" s="217" t="s">
        <v>14</v>
      </c>
      <c r="D96" s="217" t="s">
        <v>467</v>
      </c>
      <c r="E96" s="219" t="s">
        <v>446</v>
      </c>
      <c r="F96" s="219"/>
      <c r="G96" s="220" t="s">
        <v>450</v>
      </c>
      <c r="H96" s="221">
        <v>0.0641</v>
      </c>
      <c r="I96" s="222">
        <v>91.18</v>
      </c>
      <c r="J96" s="222">
        <v>5.84</v>
      </c>
    </row>
    <row r="97" spans="1:10" ht="64.95" customHeight="1">
      <c r="A97" s="217" t="s">
        <v>362</v>
      </c>
      <c r="B97" s="218" t="s">
        <v>468</v>
      </c>
      <c r="C97" s="217" t="s">
        <v>14</v>
      </c>
      <c r="D97" s="217" t="s">
        <v>469</v>
      </c>
      <c r="E97" s="219" t="s">
        <v>446</v>
      </c>
      <c r="F97" s="219"/>
      <c r="G97" s="220" t="s">
        <v>447</v>
      </c>
      <c r="H97" s="221">
        <v>0.0054</v>
      </c>
      <c r="I97" s="222">
        <v>314.44</v>
      </c>
      <c r="J97" s="222">
        <v>1.69</v>
      </c>
    </row>
    <row r="98" spans="1:10" ht="64.95" customHeight="1">
      <c r="A98" s="217" t="s">
        <v>362</v>
      </c>
      <c r="B98" s="218" t="s">
        <v>470</v>
      </c>
      <c r="C98" s="217" t="s">
        <v>14</v>
      </c>
      <c r="D98" s="217" t="s">
        <v>471</v>
      </c>
      <c r="E98" s="219" t="s">
        <v>446</v>
      </c>
      <c r="F98" s="219"/>
      <c r="G98" s="220" t="s">
        <v>450</v>
      </c>
      <c r="H98" s="221">
        <v>0.0006</v>
      </c>
      <c r="I98" s="222">
        <v>68.79</v>
      </c>
      <c r="J98" s="222">
        <v>0.04</v>
      </c>
    </row>
    <row r="99" spans="1:10" ht="24" customHeight="1">
      <c r="A99" s="217" t="s">
        <v>362</v>
      </c>
      <c r="B99" s="218" t="s">
        <v>370</v>
      </c>
      <c r="C99" s="217" t="s">
        <v>14</v>
      </c>
      <c r="D99" s="217" t="s">
        <v>371</v>
      </c>
      <c r="E99" s="219" t="s">
        <v>368</v>
      </c>
      <c r="F99" s="219"/>
      <c r="G99" s="220" t="s">
        <v>369</v>
      </c>
      <c r="H99" s="221">
        <v>0.0605</v>
      </c>
      <c r="I99" s="222">
        <v>18.14</v>
      </c>
      <c r="J99" s="222">
        <v>1.09</v>
      </c>
    </row>
    <row r="100" spans="1:10" ht="39" customHeight="1">
      <c r="A100" s="217" t="s">
        <v>362</v>
      </c>
      <c r="B100" s="218" t="s">
        <v>472</v>
      </c>
      <c r="C100" s="217" t="s">
        <v>14</v>
      </c>
      <c r="D100" s="217" t="s">
        <v>473</v>
      </c>
      <c r="E100" s="219" t="s">
        <v>446</v>
      </c>
      <c r="F100" s="219"/>
      <c r="G100" s="220" t="s">
        <v>447</v>
      </c>
      <c r="H100" s="221">
        <v>0.1339</v>
      </c>
      <c r="I100" s="222">
        <v>36.18</v>
      </c>
      <c r="J100" s="222">
        <v>4.84</v>
      </c>
    </row>
    <row r="101" spans="1:10" ht="25.95" customHeight="1">
      <c r="A101" s="223" t="s">
        <v>372</v>
      </c>
      <c r="B101" s="224" t="s">
        <v>478</v>
      </c>
      <c r="C101" s="223" t="s">
        <v>14</v>
      </c>
      <c r="D101" s="223" t="s">
        <v>479</v>
      </c>
      <c r="E101" s="225" t="s">
        <v>375</v>
      </c>
      <c r="F101" s="225"/>
      <c r="G101" s="226" t="s">
        <v>11</v>
      </c>
      <c r="H101" s="227">
        <v>1.3889</v>
      </c>
      <c r="I101" s="228">
        <v>59.75</v>
      </c>
      <c r="J101" s="228">
        <v>82.98</v>
      </c>
    </row>
    <row r="102" spans="1:10" ht="26.4">
      <c r="A102" s="229"/>
      <c r="B102" s="229"/>
      <c r="C102" s="229"/>
      <c r="D102" s="229"/>
      <c r="E102" s="229" t="s">
        <v>382</v>
      </c>
      <c r="F102" s="230">
        <v>7.22</v>
      </c>
      <c r="G102" s="229" t="s">
        <v>383</v>
      </c>
      <c r="H102" s="230">
        <v>0</v>
      </c>
      <c r="I102" s="229" t="s">
        <v>384</v>
      </c>
      <c r="J102" s="230">
        <v>7.22</v>
      </c>
    </row>
    <row r="103" spans="1:10" ht="14.4" thickBot="1">
      <c r="A103" s="229"/>
      <c r="B103" s="229"/>
      <c r="C103" s="229"/>
      <c r="D103" s="229"/>
      <c r="E103" s="229" t="s">
        <v>385</v>
      </c>
      <c r="F103" s="230">
        <v>28.1</v>
      </c>
      <c r="G103" s="229"/>
      <c r="H103" s="231" t="s">
        <v>386</v>
      </c>
      <c r="I103" s="231"/>
      <c r="J103" s="230">
        <v>134.06</v>
      </c>
    </row>
    <row r="104" spans="1:10" ht="1.05" customHeight="1" thickTop="1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</row>
    <row r="105" spans="1:10" ht="18" customHeight="1">
      <c r="A105" s="169" t="s">
        <v>273</v>
      </c>
      <c r="B105" s="170" t="s">
        <v>240</v>
      </c>
      <c r="C105" s="169" t="s">
        <v>241</v>
      </c>
      <c r="D105" s="169" t="s">
        <v>242</v>
      </c>
      <c r="E105" s="214" t="s">
        <v>359</v>
      </c>
      <c r="F105" s="214"/>
      <c r="G105" s="171" t="s">
        <v>243</v>
      </c>
      <c r="H105" s="170" t="s">
        <v>244</v>
      </c>
      <c r="I105" s="170" t="s">
        <v>245</v>
      </c>
      <c r="J105" s="170" t="s">
        <v>246</v>
      </c>
    </row>
    <row r="106" spans="1:10" ht="25.95" customHeight="1">
      <c r="A106" s="172" t="s">
        <v>360</v>
      </c>
      <c r="B106" s="173" t="s">
        <v>274</v>
      </c>
      <c r="C106" s="172" t="s">
        <v>14</v>
      </c>
      <c r="D106" s="172" t="s">
        <v>108</v>
      </c>
      <c r="E106" s="215" t="s">
        <v>418</v>
      </c>
      <c r="F106" s="215"/>
      <c r="G106" s="174" t="s">
        <v>3</v>
      </c>
      <c r="H106" s="216">
        <v>1</v>
      </c>
      <c r="I106" s="175">
        <v>5.3</v>
      </c>
      <c r="J106" s="175">
        <v>5.3</v>
      </c>
    </row>
    <row r="107" spans="1:10" ht="24" customHeight="1">
      <c r="A107" s="217" t="s">
        <v>362</v>
      </c>
      <c r="B107" s="218" t="s">
        <v>480</v>
      </c>
      <c r="C107" s="217" t="s">
        <v>14</v>
      </c>
      <c r="D107" s="217" t="s">
        <v>481</v>
      </c>
      <c r="E107" s="219" t="s">
        <v>368</v>
      </c>
      <c r="F107" s="219"/>
      <c r="G107" s="220" t="s">
        <v>369</v>
      </c>
      <c r="H107" s="221">
        <v>0.102</v>
      </c>
      <c r="I107" s="222">
        <v>22.63</v>
      </c>
      <c r="J107" s="222">
        <v>2.3</v>
      </c>
    </row>
    <row r="108" spans="1:10" ht="24" customHeight="1">
      <c r="A108" s="217" t="s">
        <v>362</v>
      </c>
      <c r="B108" s="218" t="s">
        <v>370</v>
      </c>
      <c r="C108" s="217" t="s">
        <v>14</v>
      </c>
      <c r="D108" s="217" t="s">
        <v>371</v>
      </c>
      <c r="E108" s="219" t="s">
        <v>368</v>
      </c>
      <c r="F108" s="219"/>
      <c r="G108" s="220" t="s">
        <v>369</v>
      </c>
      <c r="H108" s="221">
        <v>0.1531</v>
      </c>
      <c r="I108" s="222">
        <v>18.14</v>
      </c>
      <c r="J108" s="222">
        <v>2.77</v>
      </c>
    </row>
    <row r="109" spans="1:10" ht="39" customHeight="1">
      <c r="A109" s="217" t="s">
        <v>362</v>
      </c>
      <c r="B109" s="218" t="s">
        <v>472</v>
      </c>
      <c r="C109" s="217" t="s">
        <v>14</v>
      </c>
      <c r="D109" s="217" t="s">
        <v>473</v>
      </c>
      <c r="E109" s="219" t="s">
        <v>446</v>
      </c>
      <c r="F109" s="219"/>
      <c r="G109" s="220" t="s">
        <v>447</v>
      </c>
      <c r="H109" s="221">
        <v>0.0036</v>
      </c>
      <c r="I109" s="222">
        <v>36.18</v>
      </c>
      <c r="J109" s="222">
        <v>0.13</v>
      </c>
    </row>
    <row r="110" spans="1:10" ht="39" customHeight="1">
      <c r="A110" s="217" t="s">
        <v>362</v>
      </c>
      <c r="B110" s="218" t="s">
        <v>482</v>
      </c>
      <c r="C110" s="217" t="s">
        <v>14</v>
      </c>
      <c r="D110" s="217" t="s">
        <v>483</v>
      </c>
      <c r="E110" s="219" t="s">
        <v>446</v>
      </c>
      <c r="F110" s="219"/>
      <c r="G110" s="220" t="s">
        <v>450</v>
      </c>
      <c r="H110" s="221">
        <v>0.0036</v>
      </c>
      <c r="I110" s="222">
        <v>29.39</v>
      </c>
      <c r="J110" s="222">
        <v>0.1</v>
      </c>
    </row>
    <row r="111" spans="1:10" ht="26.4">
      <c r="A111" s="229"/>
      <c r="B111" s="229"/>
      <c r="C111" s="229"/>
      <c r="D111" s="229"/>
      <c r="E111" s="229" t="s">
        <v>382</v>
      </c>
      <c r="F111" s="230">
        <v>3.98</v>
      </c>
      <c r="G111" s="229" t="s">
        <v>383</v>
      </c>
      <c r="H111" s="230">
        <v>0</v>
      </c>
      <c r="I111" s="229" t="s">
        <v>384</v>
      </c>
      <c r="J111" s="230">
        <v>3.98</v>
      </c>
    </row>
    <row r="112" spans="1:10" ht="14.4" thickBot="1">
      <c r="A112" s="229"/>
      <c r="B112" s="229"/>
      <c r="C112" s="229"/>
      <c r="D112" s="229"/>
      <c r="E112" s="229" t="s">
        <v>385</v>
      </c>
      <c r="F112" s="230">
        <v>1.4</v>
      </c>
      <c r="G112" s="229"/>
      <c r="H112" s="231" t="s">
        <v>386</v>
      </c>
      <c r="I112" s="231"/>
      <c r="J112" s="230">
        <v>6.7</v>
      </c>
    </row>
    <row r="113" spans="1:10" ht="1.05" customHeight="1" thickTop="1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</row>
    <row r="114" spans="1:10" ht="18" customHeight="1">
      <c r="A114" s="169" t="s">
        <v>275</v>
      </c>
      <c r="B114" s="170" t="s">
        <v>240</v>
      </c>
      <c r="C114" s="169" t="s">
        <v>241</v>
      </c>
      <c r="D114" s="169" t="s">
        <v>242</v>
      </c>
      <c r="E114" s="214" t="s">
        <v>359</v>
      </c>
      <c r="F114" s="214"/>
      <c r="G114" s="171" t="s">
        <v>243</v>
      </c>
      <c r="H114" s="170" t="s">
        <v>244</v>
      </c>
      <c r="I114" s="170" t="s">
        <v>245</v>
      </c>
      <c r="J114" s="170" t="s">
        <v>246</v>
      </c>
    </row>
    <row r="115" spans="1:10" ht="39" customHeight="1">
      <c r="A115" s="172" t="s">
        <v>360</v>
      </c>
      <c r="B115" s="173" t="s">
        <v>276</v>
      </c>
      <c r="C115" s="172" t="s">
        <v>14</v>
      </c>
      <c r="D115" s="172" t="s">
        <v>277</v>
      </c>
      <c r="E115" s="215" t="s">
        <v>390</v>
      </c>
      <c r="F115" s="215"/>
      <c r="G115" s="174" t="s">
        <v>11</v>
      </c>
      <c r="H115" s="216">
        <v>1</v>
      </c>
      <c r="I115" s="175">
        <v>469.78</v>
      </c>
      <c r="J115" s="175">
        <v>469.78</v>
      </c>
    </row>
    <row r="116" spans="1:10" ht="24" customHeight="1">
      <c r="A116" s="217" t="s">
        <v>362</v>
      </c>
      <c r="B116" s="218" t="s">
        <v>480</v>
      </c>
      <c r="C116" s="217" t="s">
        <v>14</v>
      </c>
      <c r="D116" s="217" t="s">
        <v>481</v>
      </c>
      <c r="E116" s="219" t="s">
        <v>368</v>
      </c>
      <c r="F116" s="219"/>
      <c r="G116" s="220" t="s">
        <v>369</v>
      </c>
      <c r="H116" s="221">
        <v>2.2158</v>
      </c>
      <c r="I116" s="222">
        <v>22.63</v>
      </c>
      <c r="J116" s="222">
        <v>50.14</v>
      </c>
    </row>
    <row r="117" spans="1:10" ht="24" customHeight="1">
      <c r="A117" s="217" t="s">
        <v>362</v>
      </c>
      <c r="B117" s="218" t="s">
        <v>370</v>
      </c>
      <c r="C117" s="217" t="s">
        <v>14</v>
      </c>
      <c r="D117" s="217" t="s">
        <v>371</v>
      </c>
      <c r="E117" s="219" t="s">
        <v>368</v>
      </c>
      <c r="F117" s="219"/>
      <c r="G117" s="220" t="s">
        <v>369</v>
      </c>
      <c r="H117" s="221">
        <v>3.1021</v>
      </c>
      <c r="I117" s="222">
        <v>18.14</v>
      </c>
      <c r="J117" s="222">
        <v>56.27</v>
      </c>
    </row>
    <row r="118" spans="1:10" ht="25.95" customHeight="1">
      <c r="A118" s="217" t="s">
        <v>362</v>
      </c>
      <c r="B118" s="218" t="s">
        <v>484</v>
      </c>
      <c r="C118" s="217" t="s">
        <v>14</v>
      </c>
      <c r="D118" s="217" t="s">
        <v>485</v>
      </c>
      <c r="E118" s="219" t="s">
        <v>368</v>
      </c>
      <c r="F118" s="219"/>
      <c r="G118" s="220" t="s">
        <v>11</v>
      </c>
      <c r="H118" s="221">
        <v>0.4412</v>
      </c>
      <c r="I118" s="222">
        <v>621.38</v>
      </c>
      <c r="J118" s="222">
        <v>274.15</v>
      </c>
    </row>
    <row r="119" spans="1:10" ht="25.95" customHeight="1">
      <c r="A119" s="223" t="s">
        <v>372</v>
      </c>
      <c r="B119" s="224" t="s">
        <v>486</v>
      </c>
      <c r="C119" s="223" t="s">
        <v>14</v>
      </c>
      <c r="D119" s="223" t="s">
        <v>487</v>
      </c>
      <c r="E119" s="225" t="s">
        <v>375</v>
      </c>
      <c r="F119" s="225"/>
      <c r="G119" s="226" t="s">
        <v>11</v>
      </c>
      <c r="H119" s="227">
        <v>0.9086</v>
      </c>
      <c r="I119" s="228">
        <v>98.2</v>
      </c>
      <c r="J119" s="228">
        <v>89.22</v>
      </c>
    </row>
    <row r="120" spans="1:10" ht="26.4">
      <c r="A120" s="229"/>
      <c r="B120" s="229"/>
      <c r="C120" s="229"/>
      <c r="D120" s="229"/>
      <c r="E120" s="229" t="s">
        <v>382</v>
      </c>
      <c r="F120" s="230">
        <v>130.32</v>
      </c>
      <c r="G120" s="229" t="s">
        <v>383</v>
      </c>
      <c r="H120" s="230">
        <v>0</v>
      </c>
      <c r="I120" s="229" t="s">
        <v>384</v>
      </c>
      <c r="J120" s="230">
        <v>130.32</v>
      </c>
    </row>
    <row r="121" spans="1:10" ht="14.4" thickBot="1">
      <c r="A121" s="229"/>
      <c r="B121" s="229"/>
      <c r="C121" s="229"/>
      <c r="D121" s="229"/>
      <c r="E121" s="229" t="s">
        <v>385</v>
      </c>
      <c r="F121" s="230">
        <v>124.58</v>
      </c>
      <c r="G121" s="229"/>
      <c r="H121" s="231" t="s">
        <v>386</v>
      </c>
      <c r="I121" s="231"/>
      <c r="J121" s="230">
        <v>594.36</v>
      </c>
    </row>
    <row r="122" spans="1:10" ht="1.05" customHeight="1" thickTop="1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</row>
    <row r="123" spans="1:10" ht="18" customHeight="1">
      <c r="A123" s="169" t="s">
        <v>278</v>
      </c>
      <c r="B123" s="170" t="s">
        <v>240</v>
      </c>
      <c r="C123" s="169" t="s">
        <v>241</v>
      </c>
      <c r="D123" s="169" t="s">
        <v>242</v>
      </c>
      <c r="E123" s="214" t="s">
        <v>359</v>
      </c>
      <c r="F123" s="214"/>
      <c r="G123" s="171" t="s">
        <v>243</v>
      </c>
      <c r="H123" s="170" t="s">
        <v>244</v>
      </c>
      <c r="I123" s="170" t="s">
        <v>245</v>
      </c>
      <c r="J123" s="170" t="s">
        <v>246</v>
      </c>
    </row>
    <row r="124" spans="1:10" ht="25.95" customHeight="1">
      <c r="A124" s="172" t="s">
        <v>360</v>
      </c>
      <c r="B124" s="173" t="s">
        <v>279</v>
      </c>
      <c r="C124" s="172" t="s">
        <v>14</v>
      </c>
      <c r="D124" s="172" t="s">
        <v>280</v>
      </c>
      <c r="E124" s="215" t="s">
        <v>390</v>
      </c>
      <c r="F124" s="215"/>
      <c r="G124" s="174" t="s">
        <v>11</v>
      </c>
      <c r="H124" s="216">
        <v>1</v>
      </c>
      <c r="I124" s="175">
        <v>680.83</v>
      </c>
      <c r="J124" s="175">
        <v>680.83</v>
      </c>
    </row>
    <row r="125" spans="1:10" ht="24" customHeight="1">
      <c r="A125" s="217" t="s">
        <v>362</v>
      </c>
      <c r="B125" s="218" t="s">
        <v>480</v>
      </c>
      <c r="C125" s="217" t="s">
        <v>14</v>
      </c>
      <c r="D125" s="217" t="s">
        <v>481</v>
      </c>
      <c r="E125" s="219" t="s">
        <v>368</v>
      </c>
      <c r="F125" s="219"/>
      <c r="G125" s="220" t="s">
        <v>369</v>
      </c>
      <c r="H125" s="221">
        <v>5.083</v>
      </c>
      <c r="I125" s="222">
        <v>22.63</v>
      </c>
      <c r="J125" s="222">
        <v>115.02</v>
      </c>
    </row>
    <row r="126" spans="1:10" ht="24" customHeight="1">
      <c r="A126" s="217" t="s">
        <v>362</v>
      </c>
      <c r="B126" s="218" t="s">
        <v>370</v>
      </c>
      <c r="C126" s="217" t="s">
        <v>14</v>
      </c>
      <c r="D126" s="217" t="s">
        <v>371</v>
      </c>
      <c r="E126" s="219" t="s">
        <v>368</v>
      </c>
      <c r="F126" s="219"/>
      <c r="G126" s="220" t="s">
        <v>369</v>
      </c>
      <c r="H126" s="221">
        <v>1.838</v>
      </c>
      <c r="I126" s="222">
        <v>18.14</v>
      </c>
      <c r="J126" s="222">
        <v>33.34</v>
      </c>
    </row>
    <row r="127" spans="1:10" ht="39" customHeight="1">
      <c r="A127" s="217" t="s">
        <v>362</v>
      </c>
      <c r="B127" s="218" t="s">
        <v>488</v>
      </c>
      <c r="C127" s="217" t="s">
        <v>14</v>
      </c>
      <c r="D127" s="217" t="s">
        <v>489</v>
      </c>
      <c r="E127" s="219" t="s">
        <v>390</v>
      </c>
      <c r="F127" s="219"/>
      <c r="G127" s="220" t="s">
        <v>11</v>
      </c>
      <c r="H127" s="221">
        <v>1.38</v>
      </c>
      <c r="I127" s="222">
        <v>385.85</v>
      </c>
      <c r="J127" s="222">
        <v>532.47</v>
      </c>
    </row>
    <row r="128" spans="1:10" ht="26.4">
      <c r="A128" s="229"/>
      <c r="B128" s="229"/>
      <c r="C128" s="229"/>
      <c r="D128" s="229"/>
      <c r="E128" s="229" t="s">
        <v>382</v>
      </c>
      <c r="F128" s="230">
        <v>190.81</v>
      </c>
      <c r="G128" s="229" t="s">
        <v>383</v>
      </c>
      <c r="H128" s="230">
        <v>0</v>
      </c>
      <c r="I128" s="229" t="s">
        <v>384</v>
      </c>
      <c r="J128" s="230">
        <v>190.81</v>
      </c>
    </row>
    <row r="129" spans="1:10" ht="14.4" thickBot="1">
      <c r="A129" s="229"/>
      <c r="B129" s="229"/>
      <c r="C129" s="229"/>
      <c r="D129" s="229"/>
      <c r="E129" s="229" t="s">
        <v>385</v>
      </c>
      <c r="F129" s="230">
        <v>180.55</v>
      </c>
      <c r="G129" s="229"/>
      <c r="H129" s="231" t="s">
        <v>386</v>
      </c>
      <c r="I129" s="231"/>
      <c r="J129" s="230">
        <v>861.38</v>
      </c>
    </row>
    <row r="130" spans="1:10" ht="1.05" customHeight="1" thickTop="1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</row>
    <row r="131" spans="1:10" ht="18" customHeight="1">
      <c r="A131" s="169" t="s">
        <v>283</v>
      </c>
      <c r="B131" s="170" t="s">
        <v>240</v>
      </c>
      <c r="C131" s="169" t="s">
        <v>241</v>
      </c>
      <c r="D131" s="169" t="s">
        <v>242</v>
      </c>
      <c r="E131" s="214" t="s">
        <v>359</v>
      </c>
      <c r="F131" s="214"/>
      <c r="G131" s="171" t="s">
        <v>243</v>
      </c>
      <c r="H131" s="170" t="s">
        <v>244</v>
      </c>
      <c r="I131" s="170" t="s">
        <v>245</v>
      </c>
      <c r="J131" s="170" t="s">
        <v>246</v>
      </c>
    </row>
    <row r="132" spans="1:10" ht="39" customHeight="1">
      <c r="A132" s="172" t="s">
        <v>360</v>
      </c>
      <c r="B132" s="173" t="s">
        <v>284</v>
      </c>
      <c r="C132" s="172" t="s">
        <v>14</v>
      </c>
      <c r="D132" s="172" t="s">
        <v>285</v>
      </c>
      <c r="E132" s="215" t="s">
        <v>390</v>
      </c>
      <c r="F132" s="215"/>
      <c r="G132" s="174" t="s">
        <v>3</v>
      </c>
      <c r="H132" s="216">
        <v>1</v>
      </c>
      <c r="I132" s="175">
        <v>159.85</v>
      </c>
      <c r="J132" s="175">
        <v>159.85</v>
      </c>
    </row>
    <row r="133" spans="1:10" ht="25.95" customHeight="1">
      <c r="A133" s="217" t="s">
        <v>362</v>
      </c>
      <c r="B133" s="218" t="s">
        <v>442</v>
      </c>
      <c r="C133" s="217" t="s">
        <v>14</v>
      </c>
      <c r="D133" s="217" t="s">
        <v>443</v>
      </c>
      <c r="E133" s="219" t="s">
        <v>368</v>
      </c>
      <c r="F133" s="219"/>
      <c r="G133" s="220" t="s">
        <v>369</v>
      </c>
      <c r="H133" s="221">
        <v>0.309</v>
      </c>
      <c r="I133" s="222">
        <v>18.84</v>
      </c>
      <c r="J133" s="222">
        <v>5.82</v>
      </c>
    </row>
    <row r="134" spans="1:10" ht="24" customHeight="1">
      <c r="A134" s="217" t="s">
        <v>362</v>
      </c>
      <c r="B134" s="218" t="s">
        <v>366</v>
      </c>
      <c r="C134" s="217" t="s">
        <v>14</v>
      </c>
      <c r="D134" s="217" t="s">
        <v>367</v>
      </c>
      <c r="E134" s="219" t="s">
        <v>368</v>
      </c>
      <c r="F134" s="219"/>
      <c r="G134" s="220" t="s">
        <v>369</v>
      </c>
      <c r="H134" s="221">
        <v>1.686</v>
      </c>
      <c r="I134" s="222">
        <v>22.29</v>
      </c>
      <c r="J134" s="222">
        <v>37.58</v>
      </c>
    </row>
    <row r="135" spans="1:10" ht="25.95" customHeight="1">
      <c r="A135" s="217" t="s">
        <v>362</v>
      </c>
      <c r="B135" s="218" t="s">
        <v>490</v>
      </c>
      <c r="C135" s="217" t="s">
        <v>14</v>
      </c>
      <c r="D135" s="217" t="s">
        <v>491</v>
      </c>
      <c r="E135" s="219" t="s">
        <v>390</v>
      </c>
      <c r="F135" s="219"/>
      <c r="G135" s="220" t="s">
        <v>3</v>
      </c>
      <c r="H135" s="221">
        <v>0.419</v>
      </c>
      <c r="I135" s="222">
        <v>181.48</v>
      </c>
      <c r="J135" s="222">
        <v>76.04</v>
      </c>
    </row>
    <row r="136" spans="1:10" ht="25.95" customHeight="1">
      <c r="A136" s="217" t="s">
        <v>362</v>
      </c>
      <c r="B136" s="218" t="s">
        <v>492</v>
      </c>
      <c r="C136" s="217" t="s">
        <v>14</v>
      </c>
      <c r="D136" s="217" t="s">
        <v>493</v>
      </c>
      <c r="E136" s="219" t="s">
        <v>390</v>
      </c>
      <c r="F136" s="219"/>
      <c r="G136" s="220" t="s">
        <v>32</v>
      </c>
      <c r="H136" s="221">
        <v>1.879</v>
      </c>
      <c r="I136" s="222">
        <v>17.08</v>
      </c>
      <c r="J136" s="222">
        <v>32.09</v>
      </c>
    </row>
    <row r="137" spans="1:10" ht="25.95" customHeight="1">
      <c r="A137" s="223" t="s">
        <v>372</v>
      </c>
      <c r="B137" s="224" t="s">
        <v>494</v>
      </c>
      <c r="C137" s="223" t="s">
        <v>14</v>
      </c>
      <c r="D137" s="223" t="s">
        <v>495</v>
      </c>
      <c r="E137" s="225" t="s">
        <v>375</v>
      </c>
      <c r="F137" s="225"/>
      <c r="G137" s="226" t="s">
        <v>227</v>
      </c>
      <c r="H137" s="227">
        <v>0.017</v>
      </c>
      <c r="I137" s="228">
        <v>7.77</v>
      </c>
      <c r="J137" s="228">
        <v>0.13</v>
      </c>
    </row>
    <row r="138" spans="1:10" ht="39" customHeight="1">
      <c r="A138" s="223" t="s">
        <v>372</v>
      </c>
      <c r="B138" s="224" t="s">
        <v>496</v>
      </c>
      <c r="C138" s="223" t="s">
        <v>14</v>
      </c>
      <c r="D138" s="223" t="s">
        <v>497</v>
      </c>
      <c r="E138" s="225" t="s">
        <v>375</v>
      </c>
      <c r="F138" s="225"/>
      <c r="G138" s="226" t="s">
        <v>32</v>
      </c>
      <c r="H138" s="227">
        <v>0.328</v>
      </c>
      <c r="I138" s="228">
        <v>20.84</v>
      </c>
      <c r="J138" s="228">
        <v>6.83</v>
      </c>
    </row>
    <row r="139" spans="1:10" ht="25.95" customHeight="1">
      <c r="A139" s="223" t="s">
        <v>372</v>
      </c>
      <c r="B139" s="224" t="s">
        <v>498</v>
      </c>
      <c r="C139" s="223" t="s">
        <v>14</v>
      </c>
      <c r="D139" s="223" t="s">
        <v>499</v>
      </c>
      <c r="E139" s="225" t="s">
        <v>375</v>
      </c>
      <c r="F139" s="225"/>
      <c r="G139" s="226" t="s">
        <v>289</v>
      </c>
      <c r="H139" s="227">
        <v>0.066</v>
      </c>
      <c r="I139" s="228">
        <v>20.65</v>
      </c>
      <c r="J139" s="228">
        <v>1.36</v>
      </c>
    </row>
    <row r="140" spans="1:10" ht="26.4">
      <c r="A140" s="229"/>
      <c r="B140" s="229"/>
      <c r="C140" s="229"/>
      <c r="D140" s="229"/>
      <c r="E140" s="229" t="s">
        <v>382</v>
      </c>
      <c r="F140" s="230">
        <v>48.6</v>
      </c>
      <c r="G140" s="229" t="s">
        <v>383</v>
      </c>
      <c r="H140" s="230">
        <v>0</v>
      </c>
      <c r="I140" s="229" t="s">
        <v>384</v>
      </c>
      <c r="J140" s="230">
        <v>48.6</v>
      </c>
    </row>
    <row r="141" spans="1:10" ht="14.4" thickBot="1">
      <c r="A141" s="229"/>
      <c r="B141" s="229"/>
      <c r="C141" s="229"/>
      <c r="D141" s="229"/>
      <c r="E141" s="229" t="s">
        <v>385</v>
      </c>
      <c r="F141" s="230">
        <v>42.39</v>
      </c>
      <c r="G141" s="229"/>
      <c r="H141" s="231" t="s">
        <v>386</v>
      </c>
      <c r="I141" s="231"/>
      <c r="J141" s="230">
        <v>202.24</v>
      </c>
    </row>
    <row r="142" spans="1:10" ht="1.05" customHeight="1" thickTop="1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</row>
    <row r="143" spans="1:10" ht="18" customHeight="1">
      <c r="A143" s="169" t="s">
        <v>286</v>
      </c>
      <c r="B143" s="170" t="s">
        <v>240</v>
      </c>
      <c r="C143" s="169" t="s">
        <v>241</v>
      </c>
      <c r="D143" s="169" t="s">
        <v>242</v>
      </c>
      <c r="E143" s="214" t="s">
        <v>359</v>
      </c>
      <c r="F143" s="214"/>
      <c r="G143" s="171" t="s">
        <v>243</v>
      </c>
      <c r="H143" s="170" t="s">
        <v>244</v>
      </c>
      <c r="I143" s="170" t="s">
        <v>245</v>
      </c>
      <c r="J143" s="170" t="s">
        <v>246</v>
      </c>
    </row>
    <row r="144" spans="1:10" ht="39" customHeight="1">
      <c r="A144" s="172" t="s">
        <v>360</v>
      </c>
      <c r="B144" s="173" t="s">
        <v>287</v>
      </c>
      <c r="C144" s="172" t="s">
        <v>14</v>
      </c>
      <c r="D144" s="172" t="s">
        <v>288</v>
      </c>
      <c r="E144" s="215" t="s">
        <v>390</v>
      </c>
      <c r="F144" s="215"/>
      <c r="G144" s="174" t="s">
        <v>289</v>
      </c>
      <c r="H144" s="216">
        <v>1</v>
      </c>
      <c r="I144" s="175">
        <v>14.14</v>
      </c>
      <c r="J144" s="175">
        <v>14.14</v>
      </c>
    </row>
    <row r="145" spans="1:10" ht="24" customHeight="1">
      <c r="A145" s="217" t="s">
        <v>362</v>
      </c>
      <c r="B145" s="218" t="s">
        <v>500</v>
      </c>
      <c r="C145" s="217" t="s">
        <v>14</v>
      </c>
      <c r="D145" s="217" t="s">
        <v>501</v>
      </c>
      <c r="E145" s="219" t="s">
        <v>368</v>
      </c>
      <c r="F145" s="219"/>
      <c r="G145" s="220" t="s">
        <v>369</v>
      </c>
      <c r="H145" s="221">
        <v>0.0129</v>
      </c>
      <c r="I145" s="222">
        <v>18.93</v>
      </c>
      <c r="J145" s="222">
        <v>0.24</v>
      </c>
    </row>
    <row r="146" spans="1:10" ht="24" customHeight="1">
      <c r="A146" s="217" t="s">
        <v>362</v>
      </c>
      <c r="B146" s="218" t="s">
        <v>502</v>
      </c>
      <c r="C146" s="217" t="s">
        <v>14</v>
      </c>
      <c r="D146" s="217" t="s">
        <v>503</v>
      </c>
      <c r="E146" s="219" t="s">
        <v>368</v>
      </c>
      <c r="F146" s="219"/>
      <c r="G146" s="220" t="s">
        <v>369</v>
      </c>
      <c r="H146" s="221">
        <v>0.079</v>
      </c>
      <c r="I146" s="222">
        <v>22.43</v>
      </c>
      <c r="J146" s="222">
        <v>1.77</v>
      </c>
    </row>
    <row r="147" spans="1:10" ht="25.95" customHeight="1">
      <c r="A147" s="217" t="s">
        <v>362</v>
      </c>
      <c r="B147" s="218" t="s">
        <v>504</v>
      </c>
      <c r="C147" s="217" t="s">
        <v>14</v>
      </c>
      <c r="D147" s="217" t="s">
        <v>505</v>
      </c>
      <c r="E147" s="219" t="s">
        <v>390</v>
      </c>
      <c r="F147" s="219"/>
      <c r="G147" s="220" t="s">
        <v>289</v>
      </c>
      <c r="H147" s="221">
        <v>1</v>
      </c>
      <c r="I147" s="222">
        <v>11.43</v>
      </c>
      <c r="J147" s="222">
        <v>11.43</v>
      </c>
    </row>
    <row r="148" spans="1:10" ht="39" customHeight="1">
      <c r="A148" s="223" t="s">
        <v>372</v>
      </c>
      <c r="B148" s="224" t="s">
        <v>506</v>
      </c>
      <c r="C148" s="223" t="s">
        <v>14</v>
      </c>
      <c r="D148" s="223" t="s">
        <v>507</v>
      </c>
      <c r="E148" s="225" t="s">
        <v>375</v>
      </c>
      <c r="F148" s="225"/>
      <c r="G148" s="226" t="s">
        <v>412</v>
      </c>
      <c r="H148" s="227">
        <v>0.97</v>
      </c>
      <c r="I148" s="228">
        <v>0.18</v>
      </c>
      <c r="J148" s="228">
        <v>0.17</v>
      </c>
    </row>
    <row r="149" spans="1:10" ht="25.95" customHeight="1">
      <c r="A149" s="223" t="s">
        <v>372</v>
      </c>
      <c r="B149" s="224" t="s">
        <v>508</v>
      </c>
      <c r="C149" s="223" t="s">
        <v>14</v>
      </c>
      <c r="D149" s="223" t="s">
        <v>509</v>
      </c>
      <c r="E149" s="225" t="s">
        <v>375</v>
      </c>
      <c r="F149" s="225"/>
      <c r="G149" s="226" t="s">
        <v>289</v>
      </c>
      <c r="H149" s="227">
        <v>0.025</v>
      </c>
      <c r="I149" s="228">
        <v>21.28</v>
      </c>
      <c r="J149" s="228">
        <v>0.53</v>
      </c>
    </row>
    <row r="150" spans="1:10" ht="26.4">
      <c r="A150" s="229"/>
      <c r="B150" s="229"/>
      <c r="C150" s="229"/>
      <c r="D150" s="229"/>
      <c r="E150" s="229" t="s">
        <v>382</v>
      </c>
      <c r="F150" s="230">
        <v>2.15</v>
      </c>
      <c r="G150" s="229" t="s">
        <v>383</v>
      </c>
      <c r="H150" s="230">
        <v>0</v>
      </c>
      <c r="I150" s="229" t="s">
        <v>384</v>
      </c>
      <c r="J150" s="230">
        <v>2.15</v>
      </c>
    </row>
    <row r="151" spans="1:10" ht="14.4" thickBot="1">
      <c r="A151" s="229"/>
      <c r="B151" s="229"/>
      <c r="C151" s="229"/>
      <c r="D151" s="229"/>
      <c r="E151" s="229" t="s">
        <v>385</v>
      </c>
      <c r="F151" s="230">
        <v>3.74</v>
      </c>
      <c r="G151" s="229"/>
      <c r="H151" s="231" t="s">
        <v>386</v>
      </c>
      <c r="I151" s="231"/>
      <c r="J151" s="230">
        <v>17.88</v>
      </c>
    </row>
    <row r="152" spans="1:10" ht="1.05" customHeight="1" thickTop="1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</row>
    <row r="153" spans="1:10" ht="18" customHeight="1">
      <c r="A153" s="169" t="s">
        <v>290</v>
      </c>
      <c r="B153" s="170" t="s">
        <v>240</v>
      </c>
      <c r="C153" s="169" t="s">
        <v>241</v>
      </c>
      <c r="D153" s="169" t="s">
        <v>242</v>
      </c>
      <c r="E153" s="214" t="s">
        <v>359</v>
      </c>
      <c r="F153" s="214"/>
      <c r="G153" s="171" t="s">
        <v>243</v>
      </c>
      <c r="H153" s="170" t="s">
        <v>244</v>
      </c>
      <c r="I153" s="170" t="s">
        <v>245</v>
      </c>
      <c r="J153" s="170" t="s">
        <v>246</v>
      </c>
    </row>
    <row r="154" spans="1:10" ht="39" customHeight="1">
      <c r="A154" s="172" t="s">
        <v>360</v>
      </c>
      <c r="B154" s="173" t="s">
        <v>291</v>
      </c>
      <c r="C154" s="172" t="s">
        <v>14</v>
      </c>
      <c r="D154" s="172" t="s">
        <v>292</v>
      </c>
      <c r="E154" s="215" t="s">
        <v>390</v>
      </c>
      <c r="F154" s="215"/>
      <c r="G154" s="174" t="s">
        <v>289</v>
      </c>
      <c r="H154" s="216">
        <v>1</v>
      </c>
      <c r="I154" s="175">
        <v>12.29</v>
      </c>
      <c r="J154" s="175">
        <v>12.29</v>
      </c>
    </row>
    <row r="155" spans="1:10" ht="24" customHeight="1">
      <c r="A155" s="217" t="s">
        <v>362</v>
      </c>
      <c r="B155" s="218" t="s">
        <v>500</v>
      </c>
      <c r="C155" s="217" t="s">
        <v>14</v>
      </c>
      <c r="D155" s="217" t="s">
        <v>501</v>
      </c>
      <c r="E155" s="219" t="s">
        <v>368</v>
      </c>
      <c r="F155" s="219"/>
      <c r="G155" s="220" t="s">
        <v>369</v>
      </c>
      <c r="H155" s="221">
        <v>0.0064</v>
      </c>
      <c r="I155" s="222">
        <v>18.93</v>
      </c>
      <c r="J155" s="222">
        <v>0.12</v>
      </c>
    </row>
    <row r="156" spans="1:10" ht="24" customHeight="1">
      <c r="A156" s="217" t="s">
        <v>362</v>
      </c>
      <c r="B156" s="218" t="s">
        <v>502</v>
      </c>
      <c r="C156" s="217" t="s">
        <v>14</v>
      </c>
      <c r="D156" s="217" t="s">
        <v>503</v>
      </c>
      <c r="E156" s="219" t="s">
        <v>368</v>
      </c>
      <c r="F156" s="219"/>
      <c r="G156" s="220" t="s">
        <v>369</v>
      </c>
      <c r="H156" s="221">
        <v>0.0392</v>
      </c>
      <c r="I156" s="222">
        <v>22.43</v>
      </c>
      <c r="J156" s="222">
        <v>0.87</v>
      </c>
    </row>
    <row r="157" spans="1:10" ht="25.95" customHeight="1">
      <c r="A157" s="217" t="s">
        <v>362</v>
      </c>
      <c r="B157" s="218" t="s">
        <v>510</v>
      </c>
      <c r="C157" s="217" t="s">
        <v>14</v>
      </c>
      <c r="D157" s="217" t="s">
        <v>511</v>
      </c>
      <c r="E157" s="219" t="s">
        <v>390</v>
      </c>
      <c r="F157" s="219"/>
      <c r="G157" s="220" t="s">
        <v>289</v>
      </c>
      <c r="H157" s="221">
        <v>1</v>
      </c>
      <c r="I157" s="222">
        <v>10.68</v>
      </c>
      <c r="J157" s="222">
        <v>10.68</v>
      </c>
    </row>
    <row r="158" spans="1:10" ht="39" customHeight="1">
      <c r="A158" s="223" t="s">
        <v>372</v>
      </c>
      <c r="B158" s="224" t="s">
        <v>506</v>
      </c>
      <c r="C158" s="223" t="s">
        <v>14</v>
      </c>
      <c r="D158" s="223" t="s">
        <v>507</v>
      </c>
      <c r="E158" s="225" t="s">
        <v>375</v>
      </c>
      <c r="F158" s="225"/>
      <c r="G158" s="226" t="s">
        <v>412</v>
      </c>
      <c r="H158" s="227">
        <v>0.543</v>
      </c>
      <c r="I158" s="228">
        <v>0.18</v>
      </c>
      <c r="J158" s="228">
        <v>0.09</v>
      </c>
    </row>
    <row r="159" spans="1:10" ht="25.95" customHeight="1">
      <c r="A159" s="223" t="s">
        <v>372</v>
      </c>
      <c r="B159" s="224" t="s">
        <v>508</v>
      </c>
      <c r="C159" s="223" t="s">
        <v>14</v>
      </c>
      <c r="D159" s="223" t="s">
        <v>509</v>
      </c>
      <c r="E159" s="225" t="s">
        <v>375</v>
      </c>
      <c r="F159" s="225"/>
      <c r="G159" s="226" t="s">
        <v>289</v>
      </c>
      <c r="H159" s="227">
        <v>0.025</v>
      </c>
      <c r="I159" s="228">
        <v>21.28</v>
      </c>
      <c r="J159" s="228">
        <v>0.53</v>
      </c>
    </row>
    <row r="160" spans="1:10" ht="26.4">
      <c r="A160" s="229"/>
      <c r="B160" s="229"/>
      <c r="C160" s="229"/>
      <c r="D160" s="229"/>
      <c r="E160" s="229" t="s">
        <v>382</v>
      </c>
      <c r="F160" s="230">
        <v>0.92</v>
      </c>
      <c r="G160" s="229" t="s">
        <v>383</v>
      </c>
      <c r="H160" s="230">
        <v>0</v>
      </c>
      <c r="I160" s="229" t="s">
        <v>384</v>
      </c>
      <c r="J160" s="230">
        <v>0.92</v>
      </c>
    </row>
    <row r="161" spans="1:10" ht="14.4" thickBot="1">
      <c r="A161" s="229"/>
      <c r="B161" s="229"/>
      <c r="C161" s="229"/>
      <c r="D161" s="229"/>
      <c r="E161" s="229" t="s">
        <v>385</v>
      </c>
      <c r="F161" s="230">
        <v>3.25</v>
      </c>
      <c r="G161" s="229"/>
      <c r="H161" s="231" t="s">
        <v>386</v>
      </c>
      <c r="I161" s="231"/>
      <c r="J161" s="230">
        <v>15.54</v>
      </c>
    </row>
    <row r="162" spans="1:10" ht="1.05" customHeight="1" thickTop="1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</row>
    <row r="163" spans="1:10" ht="18" customHeight="1">
      <c r="A163" s="169" t="s">
        <v>293</v>
      </c>
      <c r="B163" s="170" t="s">
        <v>240</v>
      </c>
      <c r="C163" s="169" t="s">
        <v>241</v>
      </c>
      <c r="D163" s="169" t="s">
        <v>242</v>
      </c>
      <c r="E163" s="214" t="s">
        <v>359</v>
      </c>
      <c r="F163" s="214"/>
      <c r="G163" s="171" t="s">
        <v>243</v>
      </c>
      <c r="H163" s="170" t="s">
        <v>244</v>
      </c>
      <c r="I163" s="170" t="s">
        <v>245</v>
      </c>
      <c r="J163" s="170" t="s">
        <v>246</v>
      </c>
    </row>
    <row r="164" spans="1:10" ht="39" customHeight="1">
      <c r="A164" s="172" t="s">
        <v>360</v>
      </c>
      <c r="B164" s="173" t="s">
        <v>294</v>
      </c>
      <c r="C164" s="172" t="s">
        <v>14</v>
      </c>
      <c r="D164" s="172" t="s">
        <v>295</v>
      </c>
      <c r="E164" s="215" t="s">
        <v>390</v>
      </c>
      <c r="F164" s="215"/>
      <c r="G164" s="174" t="s">
        <v>289</v>
      </c>
      <c r="H164" s="216">
        <v>1</v>
      </c>
      <c r="I164" s="175">
        <v>13.7</v>
      </c>
      <c r="J164" s="175">
        <v>13.7</v>
      </c>
    </row>
    <row r="165" spans="1:10" ht="24" customHeight="1">
      <c r="A165" s="217" t="s">
        <v>362</v>
      </c>
      <c r="B165" s="218" t="s">
        <v>500</v>
      </c>
      <c r="C165" s="217" t="s">
        <v>14</v>
      </c>
      <c r="D165" s="217" t="s">
        <v>501</v>
      </c>
      <c r="E165" s="219" t="s">
        <v>368</v>
      </c>
      <c r="F165" s="219"/>
      <c r="G165" s="220" t="s">
        <v>369</v>
      </c>
      <c r="H165" s="221">
        <v>0.0098</v>
      </c>
      <c r="I165" s="222">
        <v>18.93</v>
      </c>
      <c r="J165" s="222">
        <v>0.18</v>
      </c>
    </row>
    <row r="166" spans="1:10" ht="24" customHeight="1">
      <c r="A166" s="217" t="s">
        <v>362</v>
      </c>
      <c r="B166" s="218" t="s">
        <v>502</v>
      </c>
      <c r="C166" s="217" t="s">
        <v>14</v>
      </c>
      <c r="D166" s="217" t="s">
        <v>503</v>
      </c>
      <c r="E166" s="219" t="s">
        <v>368</v>
      </c>
      <c r="F166" s="219"/>
      <c r="G166" s="220" t="s">
        <v>369</v>
      </c>
      <c r="H166" s="221">
        <v>0.0597</v>
      </c>
      <c r="I166" s="222">
        <v>22.43</v>
      </c>
      <c r="J166" s="222">
        <v>1.33</v>
      </c>
    </row>
    <row r="167" spans="1:10" ht="25.95" customHeight="1">
      <c r="A167" s="217" t="s">
        <v>362</v>
      </c>
      <c r="B167" s="218" t="s">
        <v>504</v>
      </c>
      <c r="C167" s="217" t="s">
        <v>14</v>
      </c>
      <c r="D167" s="217" t="s">
        <v>505</v>
      </c>
      <c r="E167" s="219" t="s">
        <v>390</v>
      </c>
      <c r="F167" s="219"/>
      <c r="G167" s="220" t="s">
        <v>289</v>
      </c>
      <c r="H167" s="221">
        <v>1</v>
      </c>
      <c r="I167" s="222">
        <v>11.43</v>
      </c>
      <c r="J167" s="222">
        <v>11.43</v>
      </c>
    </row>
    <row r="168" spans="1:10" ht="39" customHeight="1">
      <c r="A168" s="223" t="s">
        <v>372</v>
      </c>
      <c r="B168" s="224" t="s">
        <v>506</v>
      </c>
      <c r="C168" s="223" t="s">
        <v>14</v>
      </c>
      <c r="D168" s="223" t="s">
        <v>507</v>
      </c>
      <c r="E168" s="225" t="s">
        <v>375</v>
      </c>
      <c r="F168" s="225"/>
      <c r="G168" s="226" t="s">
        <v>412</v>
      </c>
      <c r="H168" s="227">
        <v>1.333</v>
      </c>
      <c r="I168" s="228">
        <v>0.18</v>
      </c>
      <c r="J168" s="228">
        <v>0.23</v>
      </c>
    </row>
    <row r="169" spans="1:10" ht="25.95" customHeight="1">
      <c r="A169" s="223" t="s">
        <v>372</v>
      </c>
      <c r="B169" s="224" t="s">
        <v>508</v>
      </c>
      <c r="C169" s="223" t="s">
        <v>14</v>
      </c>
      <c r="D169" s="223" t="s">
        <v>509</v>
      </c>
      <c r="E169" s="225" t="s">
        <v>375</v>
      </c>
      <c r="F169" s="225"/>
      <c r="G169" s="226" t="s">
        <v>289</v>
      </c>
      <c r="H169" s="227">
        <v>0.025</v>
      </c>
      <c r="I169" s="228">
        <v>21.28</v>
      </c>
      <c r="J169" s="228">
        <v>0.53</v>
      </c>
    </row>
    <row r="170" spans="1:10" ht="26.4">
      <c r="A170" s="229"/>
      <c r="B170" s="229"/>
      <c r="C170" s="229"/>
      <c r="D170" s="229"/>
      <c r="E170" s="229" t="s">
        <v>382</v>
      </c>
      <c r="F170" s="230">
        <v>1.78</v>
      </c>
      <c r="G170" s="229" t="s">
        <v>383</v>
      </c>
      <c r="H170" s="230">
        <v>0</v>
      </c>
      <c r="I170" s="229" t="s">
        <v>384</v>
      </c>
      <c r="J170" s="230">
        <v>1.78</v>
      </c>
    </row>
    <row r="171" spans="1:10" ht="14.4" thickBot="1">
      <c r="A171" s="229"/>
      <c r="B171" s="229"/>
      <c r="C171" s="229"/>
      <c r="D171" s="229"/>
      <c r="E171" s="229" t="s">
        <v>385</v>
      </c>
      <c r="F171" s="230">
        <v>3.63</v>
      </c>
      <c r="G171" s="229"/>
      <c r="H171" s="231" t="s">
        <v>386</v>
      </c>
      <c r="I171" s="231"/>
      <c r="J171" s="230">
        <v>17.33</v>
      </c>
    </row>
    <row r="172" spans="1:10" ht="1.05" customHeight="1" thickTop="1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</row>
    <row r="173" spans="1:10" ht="18" customHeight="1">
      <c r="A173" s="169" t="s">
        <v>296</v>
      </c>
      <c r="B173" s="170" t="s">
        <v>240</v>
      </c>
      <c r="C173" s="169" t="s">
        <v>241</v>
      </c>
      <c r="D173" s="169" t="s">
        <v>242</v>
      </c>
      <c r="E173" s="214" t="s">
        <v>359</v>
      </c>
      <c r="F173" s="214"/>
      <c r="G173" s="171" t="s">
        <v>243</v>
      </c>
      <c r="H173" s="170" t="s">
        <v>244</v>
      </c>
      <c r="I173" s="170" t="s">
        <v>245</v>
      </c>
      <c r="J173" s="170" t="s">
        <v>246</v>
      </c>
    </row>
    <row r="174" spans="1:10" ht="39" customHeight="1">
      <c r="A174" s="172" t="s">
        <v>360</v>
      </c>
      <c r="B174" s="173" t="s">
        <v>297</v>
      </c>
      <c r="C174" s="172" t="s">
        <v>14</v>
      </c>
      <c r="D174" s="172" t="s">
        <v>298</v>
      </c>
      <c r="E174" s="215" t="s">
        <v>390</v>
      </c>
      <c r="F174" s="215"/>
      <c r="G174" s="174" t="s">
        <v>289</v>
      </c>
      <c r="H174" s="216">
        <v>1</v>
      </c>
      <c r="I174" s="175">
        <v>11.92</v>
      </c>
      <c r="J174" s="175">
        <v>11.92</v>
      </c>
    </row>
    <row r="175" spans="1:10" ht="24" customHeight="1">
      <c r="A175" s="217" t="s">
        <v>362</v>
      </c>
      <c r="B175" s="218" t="s">
        <v>500</v>
      </c>
      <c r="C175" s="217" t="s">
        <v>14</v>
      </c>
      <c r="D175" s="217" t="s">
        <v>501</v>
      </c>
      <c r="E175" s="219" t="s">
        <v>368</v>
      </c>
      <c r="F175" s="219"/>
      <c r="G175" s="220" t="s">
        <v>369</v>
      </c>
      <c r="H175" s="221">
        <v>0.0042</v>
      </c>
      <c r="I175" s="222">
        <v>18.93</v>
      </c>
      <c r="J175" s="222">
        <v>0.07</v>
      </c>
    </row>
    <row r="176" spans="1:10" ht="24" customHeight="1">
      <c r="A176" s="217" t="s">
        <v>362</v>
      </c>
      <c r="B176" s="218" t="s">
        <v>502</v>
      </c>
      <c r="C176" s="217" t="s">
        <v>14</v>
      </c>
      <c r="D176" s="217" t="s">
        <v>503</v>
      </c>
      <c r="E176" s="219" t="s">
        <v>368</v>
      </c>
      <c r="F176" s="219"/>
      <c r="G176" s="220" t="s">
        <v>369</v>
      </c>
      <c r="H176" s="221">
        <v>0.0259</v>
      </c>
      <c r="I176" s="222">
        <v>22.43</v>
      </c>
      <c r="J176" s="222">
        <v>0.58</v>
      </c>
    </row>
    <row r="177" spans="1:10" ht="25.95" customHeight="1">
      <c r="A177" s="217" t="s">
        <v>362</v>
      </c>
      <c r="B177" s="218" t="s">
        <v>510</v>
      </c>
      <c r="C177" s="217" t="s">
        <v>14</v>
      </c>
      <c r="D177" s="217" t="s">
        <v>511</v>
      </c>
      <c r="E177" s="219" t="s">
        <v>390</v>
      </c>
      <c r="F177" s="219"/>
      <c r="G177" s="220" t="s">
        <v>289</v>
      </c>
      <c r="H177" s="221">
        <v>1</v>
      </c>
      <c r="I177" s="222">
        <v>10.68</v>
      </c>
      <c r="J177" s="222">
        <v>10.68</v>
      </c>
    </row>
    <row r="178" spans="1:10" ht="39" customHeight="1">
      <c r="A178" s="223" t="s">
        <v>372</v>
      </c>
      <c r="B178" s="224" t="s">
        <v>506</v>
      </c>
      <c r="C178" s="223" t="s">
        <v>14</v>
      </c>
      <c r="D178" s="223" t="s">
        <v>507</v>
      </c>
      <c r="E178" s="225" t="s">
        <v>375</v>
      </c>
      <c r="F178" s="225"/>
      <c r="G178" s="226" t="s">
        <v>412</v>
      </c>
      <c r="H178" s="227">
        <v>0.357</v>
      </c>
      <c r="I178" s="228">
        <v>0.18</v>
      </c>
      <c r="J178" s="228">
        <v>0.06</v>
      </c>
    </row>
    <row r="179" spans="1:10" ht="25.95" customHeight="1">
      <c r="A179" s="223" t="s">
        <v>372</v>
      </c>
      <c r="B179" s="224" t="s">
        <v>508</v>
      </c>
      <c r="C179" s="223" t="s">
        <v>14</v>
      </c>
      <c r="D179" s="223" t="s">
        <v>509</v>
      </c>
      <c r="E179" s="225" t="s">
        <v>375</v>
      </c>
      <c r="F179" s="225"/>
      <c r="G179" s="226" t="s">
        <v>289</v>
      </c>
      <c r="H179" s="227">
        <v>0.025</v>
      </c>
      <c r="I179" s="228">
        <v>21.28</v>
      </c>
      <c r="J179" s="228">
        <v>0.53</v>
      </c>
    </row>
    <row r="180" spans="1:10" ht="26.4">
      <c r="A180" s="229"/>
      <c r="B180" s="229"/>
      <c r="C180" s="229"/>
      <c r="D180" s="229"/>
      <c r="E180" s="229" t="s">
        <v>382</v>
      </c>
      <c r="F180" s="230">
        <v>0.66</v>
      </c>
      <c r="G180" s="229" t="s">
        <v>383</v>
      </c>
      <c r="H180" s="230">
        <v>0</v>
      </c>
      <c r="I180" s="229" t="s">
        <v>384</v>
      </c>
      <c r="J180" s="230">
        <v>0.66</v>
      </c>
    </row>
    <row r="181" spans="1:10" ht="14.4" thickBot="1">
      <c r="A181" s="229"/>
      <c r="B181" s="229"/>
      <c r="C181" s="229"/>
      <c r="D181" s="229"/>
      <c r="E181" s="229" t="s">
        <v>385</v>
      </c>
      <c r="F181" s="230">
        <v>3.16</v>
      </c>
      <c r="G181" s="229"/>
      <c r="H181" s="231" t="s">
        <v>386</v>
      </c>
      <c r="I181" s="231"/>
      <c r="J181" s="230">
        <v>15.08</v>
      </c>
    </row>
    <row r="182" spans="1:10" ht="1.05" customHeight="1" thickTop="1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</row>
    <row r="183" spans="1:10" ht="18" customHeight="1">
      <c r="A183" s="169" t="s">
        <v>299</v>
      </c>
      <c r="B183" s="170" t="s">
        <v>240</v>
      </c>
      <c r="C183" s="169" t="s">
        <v>241</v>
      </c>
      <c r="D183" s="169" t="s">
        <v>242</v>
      </c>
      <c r="E183" s="214" t="s">
        <v>359</v>
      </c>
      <c r="F183" s="214"/>
      <c r="G183" s="171" t="s">
        <v>243</v>
      </c>
      <c r="H183" s="170" t="s">
        <v>244</v>
      </c>
      <c r="I183" s="170" t="s">
        <v>245</v>
      </c>
      <c r="J183" s="170" t="s">
        <v>246</v>
      </c>
    </row>
    <row r="184" spans="1:10" ht="39" customHeight="1">
      <c r="A184" s="172" t="s">
        <v>360</v>
      </c>
      <c r="B184" s="173" t="s">
        <v>300</v>
      </c>
      <c r="C184" s="172" t="s">
        <v>14</v>
      </c>
      <c r="D184" s="172" t="s">
        <v>301</v>
      </c>
      <c r="E184" s="215" t="s">
        <v>390</v>
      </c>
      <c r="F184" s="215"/>
      <c r="G184" s="174" t="s">
        <v>11</v>
      </c>
      <c r="H184" s="216">
        <v>1</v>
      </c>
      <c r="I184" s="175">
        <v>652.27</v>
      </c>
      <c r="J184" s="175">
        <v>652.27</v>
      </c>
    </row>
    <row r="185" spans="1:10" ht="24" customHeight="1">
      <c r="A185" s="217" t="s">
        <v>362</v>
      </c>
      <c r="B185" s="218" t="s">
        <v>480</v>
      </c>
      <c r="C185" s="217" t="s">
        <v>14</v>
      </c>
      <c r="D185" s="217" t="s">
        <v>481</v>
      </c>
      <c r="E185" s="219" t="s">
        <v>368</v>
      </c>
      <c r="F185" s="219"/>
      <c r="G185" s="220" t="s">
        <v>369</v>
      </c>
      <c r="H185" s="221">
        <v>0.334</v>
      </c>
      <c r="I185" s="222">
        <v>22.63</v>
      </c>
      <c r="J185" s="222">
        <v>7.55</v>
      </c>
    </row>
    <row r="186" spans="1:10" ht="24" customHeight="1">
      <c r="A186" s="217" t="s">
        <v>362</v>
      </c>
      <c r="B186" s="218" t="s">
        <v>370</v>
      </c>
      <c r="C186" s="217" t="s">
        <v>14</v>
      </c>
      <c r="D186" s="217" t="s">
        <v>371</v>
      </c>
      <c r="E186" s="219" t="s">
        <v>368</v>
      </c>
      <c r="F186" s="219"/>
      <c r="G186" s="220" t="s">
        <v>369</v>
      </c>
      <c r="H186" s="221">
        <v>0.501</v>
      </c>
      <c r="I186" s="222">
        <v>18.14</v>
      </c>
      <c r="J186" s="222">
        <v>9.08</v>
      </c>
    </row>
    <row r="187" spans="1:10" ht="39" customHeight="1">
      <c r="A187" s="217" t="s">
        <v>362</v>
      </c>
      <c r="B187" s="218" t="s">
        <v>512</v>
      </c>
      <c r="C187" s="217" t="s">
        <v>14</v>
      </c>
      <c r="D187" s="217" t="s">
        <v>513</v>
      </c>
      <c r="E187" s="219" t="s">
        <v>446</v>
      </c>
      <c r="F187" s="219"/>
      <c r="G187" s="220" t="s">
        <v>447</v>
      </c>
      <c r="H187" s="221">
        <v>0.092</v>
      </c>
      <c r="I187" s="222">
        <v>1.31</v>
      </c>
      <c r="J187" s="222">
        <v>0.12</v>
      </c>
    </row>
    <row r="188" spans="1:10" ht="39" customHeight="1">
      <c r="A188" s="217" t="s">
        <v>362</v>
      </c>
      <c r="B188" s="218" t="s">
        <v>514</v>
      </c>
      <c r="C188" s="217" t="s">
        <v>14</v>
      </c>
      <c r="D188" s="217" t="s">
        <v>515</v>
      </c>
      <c r="E188" s="219" t="s">
        <v>446</v>
      </c>
      <c r="F188" s="219"/>
      <c r="G188" s="220" t="s">
        <v>450</v>
      </c>
      <c r="H188" s="221">
        <v>0.075</v>
      </c>
      <c r="I188" s="222">
        <v>0.49</v>
      </c>
      <c r="J188" s="222">
        <v>0.03</v>
      </c>
    </row>
    <row r="189" spans="1:10" ht="52.05" customHeight="1">
      <c r="A189" s="223" t="s">
        <v>372</v>
      </c>
      <c r="B189" s="224" t="s">
        <v>516</v>
      </c>
      <c r="C189" s="223" t="s">
        <v>14</v>
      </c>
      <c r="D189" s="223" t="s">
        <v>517</v>
      </c>
      <c r="E189" s="225" t="s">
        <v>375</v>
      </c>
      <c r="F189" s="225"/>
      <c r="G189" s="226" t="s">
        <v>11</v>
      </c>
      <c r="H189" s="227">
        <v>1.23</v>
      </c>
      <c r="I189" s="228">
        <v>516.66</v>
      </c>
      <c r="J189" s="228">
        <v>635.49</v>
      </c>
    </row>
    <row r="190" spans="1:10" ht="26.4">
      <c r="A190" s="229"/>
      <c r="B190" s="229"/>
      <c r="C190" s="229"/>
      <c r="D190" s="229"/>
      <c r="E190" s="229" t="s">
        <v>382</v>
      </c>
      <c r="F190" s="230">
        <v>12.52</v>
      </c>
      <c r="G190" s="229" t="s">
        <v>383</v>
      </c>
      <c r="H190" s="230">
        <v>0</v>
      </c>
      <c r="I190" s="229" t="s">
        <v>384</v>
      </c>
      <c r="J190" s="230">
        <v>12.52</v>
      </c>
    </row>
    <row r="191" spans="1:10" ht="14.4" thickBot="1">
      <c r="A191" s="229"/>
      <c r="B191" s="229"/>
      <c r="C191" s="229"/>
      <c r="D191" s="229"/>
      <c r="E191" s="229" t="s">
        <v>385</v>
      </c>
      <c r="F191" s="230">
        <v>172.98</v>
      </c>
      <c r="G191" s="229"/>
      <c r="H191" s="231" t="s">
        <v>386</v>
      </c>
      <c r="I191" s="231"/>
      <c r="J191" s="230">
        <v>825.25</v>
      </c>
    </row>
    <row r="192" spans="1:10" ht="1.05" customHeight="1" thickTop="1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</row>
    <row r="193" spans="1:10" ht="18" customHeight="1">
      <c r="A193" s="169" t="s">
        <v>302</v>
      </c>
      <c r="B193" s="170" t="s">
        <v>240</v>
      </c>
      <c r="C193" s="169" t="s">
        <v>241</v>
      </c>
      <c r="D193" s="169" t="s">
        <v>242</v>
      </c>
      <c r="E193" s="214" t="s">
        <v>359</v>
      </c>
      <c r="F193" s="214"/>
      <c r="G193" s="171" t="s">
        <v>243</v>
      </c>
      <c r="H193" s="170" t="s">
        <v>244</v>
      </c>
      <c r="I193" s="170" t="s">
        <v>245</v>
      </c>
      <c r="J193" s="170" t="s">
        <v>246</v>
      </c>
    </row>
    <row r="194" spans="1:10" ht="25.95" customHeight="1">
      <c r="A194" s="172" t="s">
        <v>360</v>
      </c>
      <c r="B194" s="173" t="s">
        <v>303</v>
      </c>
      <c r="C194" s="172" t="s">
        <v>304</v>
      </c>
      <c r="D194" s="172" t="s">
        <v>305</v>
      </c>
      <c r="E194" s="215" t="s">
        <v>518</v>
      </c>
      <c r="F194" s="215"/>
      <c r="G194" s="174" t="s">
        <v>122</v>
      </c>
      <c r="H194" s="216">
        <v>1</v>
      </c>
      <c r="I194" s="175">
        <v>82.12</v>
      </c>
      <c r="J194" s="175">
        <v>82.12</v>
      </c>
    </row>
    <row r="195" spans="1:10" ht="25.95" customHeight="1">
      <c r="A195" s="217" t="s">
        <v>362</v>
      </c>
      <c r="B195" s="218" t="s">
        <v>391</v>
      </c>
      <c r="C195" s="217" t="s">
        <v>14</v>
      </c>
      <c r="D195" s="217" t="s">
        <v>392</v>
      </c>
      <c r="E195" s="219" t="s">
        <v>365</v>
      </c>
      <c r="F195" s="219"/>
      <c r="G195" s="220" t="s">
        <v>3</v>
      </c>
      <c r="H195" s="221">
        <v>0.45</v>
      </c>
      <c r="I195" s="222">
        <v>12.57</v>
      </c>
      <c r="J195" s="222">
        <v>5.65</v>
      </c>
    </row>
    <row r="196" spans="1:10" ht="24" customHeight="1">
      <c r="A196" s="217" t="s">
        <v>362</v>
      </c>
      <c r="B196" s="218" t="s">
        <v>370</v>
      </c>
      <c r="C196" s="217" t="s">
        <v>14</v>
      </c>
      <c r="D196" s="217" t="s">
        <v>371</v>
      </c>
      <c r="E196" s="219" t="s">
        <v>368</v>
      </c>
      <c r="F196" s="219"/>
      <c r="G196" s="220" t="s">
        <v>369</v>
      </c>
      <c r="H196" s="221">
        <v>1.21</v>
      </c>
      <c r="I196" s="222">
        <v>18.14</v>
      </c>
      <c r="J196" s="222">
        <v>21.94</v>
      </c>
    </row>
    <row r="197" spans="1:10" ht="24" customHeight="1">
      <c r="A197" s="217" t="s">
        <v>362</v>
      </c>
      <c r="B197" s="218" t="s">
        <v>480</v>
      </c>
      <c r="C197" s="217" t="s">
        <v>14</v>
      </c>
      <c r="D197" s="217" t="s">
        <v>481</v>
      </c>
      <c r="E197" s="219" t="s">
        <v>368</v>
      </c>
      <c r="F197" s="219"/>
      <c r="G197" s="220" t="s">
        <v>369</v>
      </c>
      <c r="H197" s="221">
        <v>1.21</v>
      </c>
      <c r="I197" s="222">
        <v>22.63</v>
      </c>
      <c r="J197" s="222">
        <v>27.38</v>
      </c>
    </row>
    <row r="198" spans="1:10" ht="25.95" customHeight="1">
      <c r="A198" s="223" t="s">
        <v>372</v>
      </c>
      <c r="B198" s="224" t="s">
        <v>519</v>
      </c>
      <c r="C198" s="223" t="s">
        <v>14</v>
      </c>
      <c r="D198" s="223" t="s">
        <v>520</v>
      </c>
      <c r="E198" s="225" t="s">
        <v>375</v>
      </c>
      <c r="F198" s="225"/>
      <c r="G198" s="226" t="s">
        <v>32</v>
      </c>
      <c r="H198" s="227">
        <v>1.5</v>
      </c>
      <c r="I198" s="228">
        <v>12.12</v>
      </c>
      <c r="J198" s="228">
        <v>18.18</v>
      </c>
    </row>
    <row r="199" spans="1:10" ht="39" customHeight="1">
      <c r="A199" s="223" t="s">
        <v>372</v>
      </c>
      <c r="B199" s="224" t="s">
        <v>521</v>
      </c>
      <c r="C199" s="223" t="s">
        <v>14</v>
      </c>
      <c r="D199" s="223" t="s">
        <v>522</v>
      </c>
      <c r="E199" s="225" t="s">
        <v>375</v>
      </c>
      <c r="F199" s="225"/>
      <c r="G199" s="226" t="s">
        <v>32</v>
      </c>
      <c r="H199" s="227">
        <v>1.5</v>
      </c>
      <c r="I199" s="228">
        <v>5.98</v>
      </c>
      <c r="J199" s="228">
        <v>8.97</v>
      </c>
    </row>
    <row r="200" spans="1:10" ht="26.4">
      <c r="A200" s="229"/>
      <c r="B200" s="229"/>
      <c r="C200" s="229"/>
      <c r="D200" s="229"/>
      <c r="E200" s="229" t="s">
        <v>382</v>
      </c>
      <c r="F200" s="230">
        <v>38.97</v>
      </c>
      <c r="G200" s="229" t="s">
        <v>383</v>
      </c>
      <c r="H200" s="230">
        <v>0</v>
      </c>
      <c r="I200" s="229" t="s">
        <v>384</v>
      </c>
      <c r="J200" s="230">
        <v>38.97</v>
      </c>
    </row>
    <row r="201" spans="1:10" ht="14.4" thickBot="1">
      <c r="A201" s="229"/>
      <c r="B201" s="229"/>
      <c r="C201" s="229"/>
      <c r="D201" s="229"/>
      <c r="E201" s="229" t="s">
        <v>385</v>
      </c>
      <c r="F201" s="230">
        <v>21.77</v>
      </c>
      <c r="G201" s="229"/>
      <c r="H201" s="231" t="s">
        <v>386</v>
      </c>
      <c r="I201" s="231"/>
      <c r="J201" s="230">
        <v>103.89</v>
      </c>
    </row>
    <row r="202" spans="1:10" ht="1.05" customHeight="1" thickTop="1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</row>
    <row r="203" spans="1:10" ht="18" customHeight="1">
      <c r="A203" s="169" t="s">
        <v>306</v>
      </c>
      <c r="B203" s="170" t="s">
        <v>240</v>
      </c>
      <c r="C203" s="169" t="s">
        <v>241</v>
      </c>
      <c r="D203" s="169" t="s">
        <v>242</v>
      </c>
      <c r="E203" s="214" t="s">
        <v>359</v>
      </c>
      <c r="F203" s="214"/>
      <c r="G203" s="171" t="s">
        <v>243</v>
      </c>
      <c r="H203" s="170" t="s">
        <v>244</v>
      </c>
      <c r="I203" s="170" t="s">
        <v>245</v>
      </c>
      <c r="J203" s="170" t="s">
        <v>246</v>
      </c>
    </row>
    <row r="204" spans="1:10" ht="52.05" customHeight="1">
      <c r="A204" s="172" t="s">
        <v>360</v>
      </c>
      <c r="B204" s="173" t="s">
        <v>307</v>
      </c>
      <c r="C204" s="172" t="s">
        <v>14</v>
      </c>
      <c r="D204" s="172" t="s">
        <v>308</v>
      </c>
      <c r="E204" s="215" t="s">
        <v>518</v>
      </c>
      <c r="F204" s="215"/>
      <c r="G204" s="174" t="s">
        <v>32</v>
      </c>
      <c r="H204" s="216">
        <v>1</v>
      </c>
      <c r="I204" s="175">
        <v>461.37</v>
      </c>
      <c r="J204" s="175">
        <v>461.37</v>
      </c>
    </row>
    <row r="205" spans="1:10" ht="39" customHeight="1">
      <c r="A205" s="217" t="s">
        <v>362</v>
      </c>
      <c r="B205" s="218" t="s">
        <v>464</v>
      </c>
      <c r="C205" s="217" t="s">
        <v>14</v>
      </c>
      <c r="D205" s="217" t="s">
        <v>465</v>
      </c>
      <c r="E205" s="219" t="s">
        <v>446</v>
      </c>
      <c r="F205" s="219"/>
      <c r="G205" s="220" t="s">
        <v>447</v>
      </c>
      <c r="H205" s="221">
        <v>0.1409</v>
      </c>
      <c r="I205" s="222">
        <v>213.66</v>
      </c>
      <c r="J205" s="222">
        <v>30.1</v>
      </c>
    </row>
    <row r="206" spans="1:10" ht="39" customHeight="1">
      <c r="A206" s="217" t="s">
        <v>362</v>
      </c>
      <c r="B206" s="218" t="s">
        <v>466</v>
      </c>
      <c r="C206" s="217" t="s">
        <v>14</v>
      </c>
      <c r="D206" s="217" t="s">
        <v>467</v>
      </c>
      <c r="E206" s="219" t="s">
        <v>446</v>
      </c>
      <c r="F206" s="219"/>
      <c r="G206" s="220" t="s">
        <v>450</v>
      </c>
      <c r="H206" s="221">
        <v>0.2734</v>
      </c>
      <c r="I206" s="222">
        <v>91.18</v>
      </c>
      <c r="J206" s="222">
        <v>24.92</v>
      </c>
    </row>
    <row r="207" spans="1:10" ht="24" customHeight="1">
      <c r="A207" s="217" t="s">
        <v>362</v>
      </c>
      <c r="B207" s="218" t="s">
        <v>523</v>
      </c>
      <c r="C207" s="217" t="s">
        <v>14</v>
      </c>
      <c r="D207" s="217" t="s">
        <v>524</v>
      </c>
      <c r="E207" s="219" t="s">
        <v>368</v>
      </c>
      <c r="F207" s="219"/>
      <c r="G207" s="220" t="s">
        <v>369</v>
      </c>
      <c r="H207" s="221">
        <v>0.6295</v>
      </c>
      <c r="I207" s="222">
        <v>19.88</v>
      </c>
      <c r="J207" s="222">
        <v>12.51</v>
      </c>
    </row>
    <row r="208" spans="1:10" ht="24" customHeight="1">
      <c r="A208" s="217" t="s">
        <v>362</v>
      </c>
      <c r="B208" s="218" t="s">
        <v>370</v>
      </c>
      <c r="C208" s="217" t="s">
        <v>14</v>
      </c>
      <c r="D208" s="217" t="s">
        <v>371</v>
      </c>
      <c r="E208" s="219" t="s">
        <v>368</v>
      </c>
      <c r="F208" s="219"/>
      <c r="G208" s="220" t="s">
        <v>369</v>
      </c>
      <c r="H208" s="221">
        <v>1.2591</v>
      </c>
      <c r="I208" s="222">
        <v>18.14</v>
      </c>
      <c r="J208" s="222">
        <v>22.84</v>
      </c>
    </row>
    <row r="209" spans="1:10" ht="25.95" customHeight="1">
      <c r="A209" s="217" t="s">
        <v>362</v>
      </c>
      <c r="B209" s="218" t="s">
        <v>484</v>
      </c>
      <c r="C209" s="217" t="s">
        <v>14</v>
      </c>
      <c r="D209" s="217" t="s">
        <v>485</v>
      </c>
      <c r="E209" s="219" t="s">
        <v>368</v>
      </c>
      <c r="F209" s="219"/>
      <c r="G209" s="220" t="s">
        <v>11</v>
      </c>
      <c r="H209" s="221">
        <v>0.0154</v>
      </c>
      <c r="I209" s="222">
        <v>621.38</v>
      </c>
      <c r="J209" s="222">
        <v>9.56</v>
      </c>
    </row>
    <row r="210" spans="1:10" ht="39" customHeight="1">
      <c r="A210" s="223" t="s">
        <v>372</v>
      </c>
      <c r="B210" s="224" t="s">
        <v>525</v>
      </c>
      <c r="C210" s="223" t="s">
        <v>14</v>
      </c>
      <c r="D210" s="223" t="s">
        <v>526</v>
      </c>
      <c r="E210" s="225" t="s">
        <v>375</v>
      </c>
      <c r="F210" s="225"/>
      <c r="G210" s="226" t="s">
        <v>32</v>
      </c>
      <c r="H210" s="227">
        <v>1.03</v>
      </c>
      <c r="I210" s="228">
        <v>350.92</v>
      </c>
      <c r="J210" s="228">
        <v>361.44</v>
      </c>
    </row>
    <row r="211" spans="1:10" ht="26.4">
      <c r="A211" s="229"/>
      <c r="B211" s="229"/>
      <c r="C211" s="229"/>
      <c r="D211" s="229"/>
      <c r="E211" s="229" t="s">
        <v>382</v>
      </c>
      <c r="F211" s="230">
        <v>40.16</v>
      </c>
      <c r="G211" s="229" t="s">
        <v>383</v>
      </c>
      <c r="H211" s="230">
        <v>0</v>
      </c>
      <c r="I211" s="229" t="s">
        <v>384</v>
      </c>
      <c r="J211" s="230">
        <v>40.16</v>
      </c>
    </row>
    <row r="212" spans="1:10" ht="14.4" thickBot="1">
      <c r="A212" s="229"/>
      <c r="B212" s="229"/>
      <c r="C212" s="229"/>
      <c r="D212" s="229"/>
      <c r="E212" s="229" t="s">
        <v>385</v>
      </c>
      <c r="F212" s="230">
        <v>122.35</v>
      </c>
      <c r="G212" s="229"/>
      <c r="H212" s="231" t="s">
        <v>386</v>
      </c>
      <c r="I212" s="231"/>
      <c r="J212" s="230">
        <v>583.72</v>
      </c>
    </row>
    <row r="213" spans="1:10" ht="1.05" customHeight="1" thickTop="1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</row>
    <row r="214" spans="1:10" ht="18" customHeight="1">
      <c r="A214" s="169" t="s">
        <v>309</v>
      </c>
      <c r="B214" s="170" t="s">
        <v>240</v>
      </c>
      <c r="C214" s="169" t="s">
        <v>241</v>
      </c>
      <c r="D214" s="169" t="s">
        <v>242</v>
      </c>
      <c r="E214" s="214" t="s">
        <v>359</v>
      </c>
      <c r="F214" s="214"/>
      <c r="G214" s="171" t="s">
        <v>243</v>
      </c>
      <c r="H214" s="170" t="s">
        <v>244</v>
      </c>
      <c r="I214" s="170" t="s">
        <v>245</v>
      </c>
      <c r="J214" s="170" t="s">
        <v>246</v>
      </c>
    </row>
    <row r="215" spans="1:10" ht="25.95" customHeight="1">
      <c r="A215" s="172" t="s">
        <v>360</v>
      </c>
      <c r="B215" s="173" t="s">
        <v>310</v>
      </c>
      <c r="C215" s="172" t="s">
        <v>193</v>
      </c>
      <c r="D215" s="172" t="s">
        <v>311</v>
      </c>
      <c r="E215" s="215" t="s">
        <v>527</v>
      </c>
      <c r="F215" s="215"/>
      <c r="G215" s="174" t="s">
        <v>32</v>
      </c>
      <c r="H215" s="216">
        <v>1</v>
      </c>
      <c r="I215" s="175">
        <v>24.4</v>
      </c>
      <c r="J215" s="175">
        <v>24.4</v>
      </c>
    </row>
    <row r="216" spans="1:10" ht="24" customHeight="1">
      <c r="A216" s="223" t="s">
        <v>372</v>
      </c>
      <c r="B216" s="224" t="s">
        <v>528</v>
      </c>
      <c r="C216" s="223" t="s">
        <v>193</v>
      </c>
      <c r="D216" s="223" t="s">
        <v>529</v>
      </c>
      <c r="E216" s="225" t="s">
        <v>530</v>
      </c>
      <c r="F216" s="225"/>
      <c r="G216" s="226" t="s">
        <v>369</v>
      </c>
      <c r="H216" s="227">
        <v>0.2</v>
      </c>
      <c r="I216" s="228">
        <v>24.16</v>
      </c>
      <c r="J216" s="228">
        <v>4.83</v>
      </c>
    </row>
    <row r="217" spans="1:10" ht="25.95" customHeight="1">
      <c r="A217" s="223" t="s">
        <v>372</v>
      </c>
      <c r="B217" s="224" t="s">
        <v>531</v>
      </c>
      <c r="C217" s="223" t="s">
        <v>193</v>
      </c>
      <c r="D217" s="223" t="s">
        <v>532</v>
      </c>
      <c r="E217" s="225" t="s">
        <v>375</v>
      </c>
      <c r="F217" s="225"/>
      <c r="G217" s="226" t="s">
        <v>412</v>
      </c>
      <c r="H217" s="227">
        <v>0.25</v>
      </c>
      <c r="I217" s="228">
        <v>78.29</v>
      </c>
      <c r="J217" s="228">
        <v>19.57</v>
      </c>
    </row>
    <row r="218" spans="1:10" ht="26.4">
      <c r="A218" s="229"/>
      <c r="B218" s="229"/>
      <c r="C218" s="229"/>
      <c r="D218" s="229"/>
      <c r="E218" s="229" t="s">
        <v>382</v>
      </c>
      <c r="F218" s="230">
        <v>4.83</v>
      </c>
      <c r="G218" s="229" t="s">
        <v>383</v>
      </c>
      <c r="H218" s="230">
        <v>0</v>
      </c>
      <c r="I218" s="229" t="s">
        <v>384</v>
      </c>
      <c r="J218" s="230">
        <v>4.83</v>
      </c>
    </row>
    <row r="219" spans="1:10" ht="14.4" thickBot="1">
      <c r="A219" s="229"/>
      <c r="B219" s="229"/>
      <c r="C219" s="229"/>
      <c r="D219" s="229"/>
      <c r="E219" s="229" t="s">
        <v>385</v>
      </c>
      <c r="F219" s="230">
        <v>6.47</v>
      </c>
      <c r="G219" s="229"/>
      <c r="H219" s="231" t="s">
        <v>386</v>
      </c>
      <c r="I219" s="231"/>
      <c r="J219" s="230">
        <v>30.87</v>
      </c>
    </row>
    <row r="220" spans="1:10" ht="1.05" customHeight="1" thickTop="1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</row>
    <row r="221" spans="1:10" ht="18" customHeight="1">
      <c r="A221" s="169" t="s">
        <v>314</v>
      </c>
      <c r="B221" s="170" t="s">
        <v>240</v>
      </c>
      <c r="C221" s="169" t="s">
        <v>241</v>
      </c>
      <c r="D221" s="169" t="s">
        <v>242</v>
      </c>
      <c r="E221" s="214" t="s">
        <v>359</v>
      </c>
      <c r="F221" s="214"/>
      <c r="G221" s="171" t="s">
        <v>243</v>
      </c>
      <c r="H221" s="170" t="s">
        <v>244</v>
      </c>
      <c r="I221" s="170" t="s">
        <v>245</v>
      </c>
      <c r="J221" s="170" t="s">
        <v>246</v>
      </c>
    </row>
    <row r="222" spans="1:10" ht="25.95" customHeight="1">
      <c r="A222" s="172" t="s">
        <v>360</v>
      </c>
      <c r="B222" s="173" t="s">
        <v>315</v>
      </c>
      <c r="C222" s="172" t="s">
        <v>14</v>
      </c>
      <c r="D222" s="172" t="s">
        <v>316</v>
      </c>
      <c r="E222" s="215" t="s">
        <v>368</v>
      </c>
      <c r="F222" s="215"/>
      <c r="G222" s="174" t="s">
        <v>3</v>
      </c>
      <c r="H222" s="216">
        <v>1</v>
      </c>
      <c r="I222" s="175">
        <v>2.99</v>
      </c>
      <c r="J222" s="175">
        <v>2.99</v>
      </c>
    </row>
    <row r="223" spans="1:10" ht="24" customHeight="1">
      <c r="A223" s="217" t="s">
        <v>362</v>
      </c>
      <c r="B223" s="218" t="s">
        <v>370</v>
      </c>
      <c r="C223" s="217" t="s">
        <v>14</v>
      </c>
      <c r="D223" s="217" t="s">
        <v>371</v>
      </c>
      <c r="E223" s="219" t="s">
        <v>368</v>
      </c>
      <c r="F223" s="219"/>
      <c r="G223" s="220" t="s">
        <v>369</v>
      </c>
      <c r="H223" s="221">
        <v>0.165</v>
      </c>
      <c r="I223" s="222">
        <v>18.14</v>
      </c>
      <c r="J223" s="222">
        <v>2.99</v>
      </c>
    </row>
    <row r="224" spans="1:10" ht="26.4">
      <c r="A224" s="229"/>
      <c r="B224" s="229"/>
      <c r="C224" s="229"/>
      <c r="D224" s="229"/>
      <c r="E224" s="229" t="s">
        <v>382</v>
      </c>
      <c r="F224" s="230">
        <v>2.18</v>
      </c>
      <c r="G224" s="229" t="s">
        <v>383</v>
      </c>
      <c r="H224" s="230">
        <v>0</v>
      </c>
      <c r="I224" s="229" t="s">
        <v>384</v>
      </c>
      <c r="J224" s="230">
        <v>2.18</v>
      </c>
    </row>
    <row r="225" spans="1:10" ht="14.4" thickBot="1">
      <c r="A225" s="229"/>
      <c r="B225" s="229"/>
      <c r="C225" s="229"/>
      <c r="D225" s="229"/>
      <c r="E225" s="229" t="s">
        <v>385</v>
      </c>
      <c r="F225" s="230">
        <v>0.79</v>
      </c>
      <c r="G225" s="229"/>
      <c r="H225" s="231" t="s">
        <v>386</v>
      </c>
      <c r="I225" s="231"/>
      <c r="J225" s="230">
        <v>3.78</v>
      </c>
    </row>
    <row r="226" spans="1:10" ht="1.05" customHeight="1" thickTop="1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</row>
    <row r="227" spans="1:10" ht="18" customHeight="1">
      <c r="A227" s="169" t="s">
        <v>317</v>
      </c>
      <c r="B227" s="170" t="s">
        <v>240</v>
      </c>
      <c r="C227" s="169" t="s">
        <v>241</v>
      </c>
      <c r="D227" s="169" t="s">
        <v>242</v>
      </c>
      <c r="E227" s="214" t="s">
        <v>359</v>
      </c>
      <c r="F227" s="214"/>
      <c r="G227" s="171" t="s">
        <v>243</v>
      </c>
      <c r="H227" s="170" t="s">
        <v>244</v>
      </c>
      <c r="I227" s="170" t="s">
        <v>245</v>
      </c>
      <c r="J227" s="170" t="s">
        <v>246</v>
      </c>
    </row>
    <row r="228" spans="1:10" ht="52.05" customHeight="1">
      <c r="A228" s="172" t="s">
        <v>360</v>
      </c>
      <c r="B228" s="173" t="s">
        <v>318</v>
      </c>
      <c r="C228" s="172" t="s">
        <v>14</v>
      </c>
      <c r="D228" s="172" t="s">
        <v>148</v>
      </c>
      <c r="E228" s="215" t="s">
        <v>463</v>
      </c>
      <c r="F228" s="215"/>
      <c r="G228" s="174" t="s">
        <v>32</v>
      </c>
      <c r="H228" s="216">
        <v>1</v>
      </c>
      <c r="I228" s="175">
        <v>36.68</v>
      </c>
      <c r="J228" s="175">
        <v>36.68</v>
      </c>
    </row>
    <row r="229" spans="1:10" ht="25.95" customHeight="1">
      <c r="A229" s="217" t="s">
        <v>362</v>
      </c>
      <c r="B229" s="218" t="s">
        <v>442</v>
      </c>
      <c r="C229" s="217" t="s">
        <v>14</v>
      </c>
      <c r="D229" s="217" t="s">
        <v>443</v>
      </c>
      <c r="E229" s="219" t="s">
        <v>368</v>
      </c>
      <c r="F229" s="219"/>
      <c r="G229" s="220" t="s">
        <v>369</v>
      </c>
      <c r="H229" s="221">
        <v>0.5307</v>
      </c>
      <c r="I229" s="222">
        <v>18.84</v>
      </c>
      <c r="J229" s="222">
        <v>9.99</v>
      </c>
    </row>
    <row r="230" spans="1:10" ht="24" customHeight="1">
      <c r="A230" s="217" t="s">
        <v>362</v>
      </c>
      <c r="B230" s="218" t="s">
        <v>366</v>
      </c>
      <c r="C230" s="217" t="s">
        <v>14</v>
      </c>
      <c r="D230" s="217" t="s">
        <v>367</v>
      </c>
      <c r="E230" s="219" t="s">
        <v>368</v>
      </c>
      <c r="F230" s="219"/>
      <c r="G230" s="220" t="s">
        <v>369</v>
      </c>
      <c r="H230" s="221">
        <v>0.5307</v>
      </c>
      <c r="I230" s="222">
        <v>22.29</v>
      </c>
      <c r="J230" s="222">
        <v>11.82</v>
      </c>
    </row>
    <row r="231" spans="1:10" ht="25.95" customHeight="1">
      <c r="A231" s="223" t="s">
        <v>372</v>
      </c>
      <c r="B231" s="224" t="s">
        <v>533</v>
      </c>
      <c r="C231" s="223" t="s">
        <v>14</v>
      </c>
      <c r="D231" s="223" t="s">
        <v>534</v>
      </c>
      <c r="E231" s="225" t="s">
        <v>375</v>
      </c>
      <c r="F231" s="225"/>
      <c r="G231" s="226" t="s">
        <v>289</v>
      </c>
      <c r="H231" s="227">
        <v>0.225</v>
      </c>
      <c r="I231" s="228">
        <v>25.21</v>
      </c>
      <c r="J231" s="228">
        <v>5.67</v>
      </c>
    </row>
    <row r="232" spans="1:10" ht="24" customHeight="1">
      <c r="A232" s="223" t="s">
        <v>372</v>
      </c>
      <c r="B232" s="224" t="s">
        <v>535</v>
      </c>
      <c r="C232" s="223" t="s">
        <v>14</v>
      </c>
      <c r="D232" s="223" t="s">
        <v>536</v>
      </c>
      <c r="E232" s="225" t="s">
        <v>375</v>
      </c>
      <c r="F232" s="225"/>
      <c r="G232" s="226" t="s">
        <v>289</v>
      </c>
      <c r="H232" s="227">
        <v>0.012</v>
      </c>
      <c r="I232" s="228">
        <v>16.9</v>
      </c>
      <c r="J232" s="228">
        <v>0.2</v>
      </c>
    </row>
    <row r="233" spans="1:10" ht="39" customHeight="1">
      <c r="A233" s="223" t="s">
        <v>372</v>
      </c>
      <c r="B233" s="224" t="s">
        <v>537</v>
      </c>
      <c r="C233" s="223" t="s">
        <v>14</v>
      </c>
      <c r="D233" s="223" t="s">
        <v>538</v>
      </c>
      <c r="E233" s="225" t="s">
        <v>375</v>
      </c>
      <c r="F233" s="225"/>
      <c r="G233" s="226" t="s">
        <v>32</v>
      </c>
      <c r="H233" s="227">
        <v>0.88</v>
      </c>
      <c r="I233" s="228">
        <v>10.23</v>
      </c>
      <c r="J233" s="228">
        <v>9</v>
      </c>
    </row>
    <row r="234" spans="1:10" ht="26.4">
      <c r="A234" s="229"/>
      <c r="B234" s="229"/>
      <c r="C234" s="229"/>
      <c r="D234" s="229"/>
      <c r="E234" s="229" t="s">
        <v>382</v>
      </c>
      <c r="F234" s="230">
        <v>16.66</v>
      </c>
      <c r="G234" s="229" t="s">
        <v>383</v>
      </c>
      <c r="H234" s="230">
        <v>0</v>
      </c>
      <c r="I234" s="229" t="s">
        <v>384</v>
      </c>
      <c r="J234" s="230">
        <v>16.66</v>
      </c>
    </row>
    <row r="235" spans="1:10" ht="14.4" thickBot="1">
      <c r="A235" s="229"/>
      <c r="B235" s="229"/>
      <c r="C235" s="229"/>
      <c r="D235" s="229"/>
      <c r="E235" s="229" t="s">
        <v>385</v>
      </c>
      <c r="F235" s="230">
        <v>9.72</v>
      </c>
      <c r="G235" s="229"/>
      <c r="H235" s="231" t="s">
        <v>386</v>
      </c>
      <c r="I235" s="231"/>
      <c r="J235" s="230">
        <v>46.4</v>
      </c>
    </row>
    <row r="236" spans="1:10" ht="1.05" customHeight="1" thickTop="1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</row>
    <row r="237" spans="1:10" ht="18" customHeight="1">
      <c r="A237" s="169" t="s">
        <v>319</v>
      </c>
      <c r="B237" s="170" t="s">
        <v>240</v>
      </c>
      <c r="C237" s="169" t="s">
        <v>241</v>
      </c>
      <c r="D237" s="169" t="s">
        <v>242</v>
      </c>
      <c r="E237" s="214" t="s">
        <v>359</v>
      </c>
      <c r="F237" s="214"/>
      <c r="G237" s="171" t="s">
        <v>243</v>
      </c>
      <c r="H237" s="170" t="s">
        <v>244</v>
      </c>
      <c r="I237" s="170" t="s">
        <v>245</v>
      </c>
      <c r="J237" s="170" t="s">
        <v>246</v>
      </c>
    </row>
    <row r="238" spans="1:10" ht="25.95" customHeight="1">
      <c r="A238" s="172" t="s">
        <v>360</v>
      </c>
      <c r="B238" s="173" t="s">
        <v>320</v>
      </c>
      <c r="C238" s="172" t="s">
        <v>14</v>
      </c>
      <c r="D238" s="172" t="s">
        <v>113</v>
      </c>
      <c r="E238" s="215" t="s">
        <v>368</v>
      </c>
      <c r="F238" s="215"/>
      <c r="G238" s="174" t="s">
        <v>32</v>
      </c>
      <c r="H238" s="216">
        <v>1</v>
      </c>
      <c r="I238" s="175">
        <v>9.97</v>
      </c>
      <c r="J238" s="175">
        <v>9.97</v>
      </c>
    </row>
    <row r="239" spans="1:10" ht="25.95" customHeight="1">
      <c r="A239" s="217" t="s">
        <v>362</v>
      </c>
      <c r="B239" s="218" t="s">
        <v>442</v>
      </c>
      <c r="C239" s="217" t="s">
        <v>14</v>
      </c>
      <c r="D239" s="217" t="s">
        <v>443</v>
      </c>
      <c r="E239" s="219" t="s">
        <v>368</v>
      </c>
      <c r="F239" s="219"/>
      <c r="G239" s="220" t="s">
        <v>369</v>
      </c>
      <c r="H239" s="221">
        <v>0.1088</v>
      </c>
      <c r="I239" s="222">
        <v>18.84</v>
      </c>
      <c r="J239" s="222">
        <v>2.04</v>
      </c>
    </row>
    <row r="240" spans="1:10" ht="24" customHeight="1">
      <c r="A240" s="217" t="s">
        <v>362</v>
      </c>
      <c r="B240" s="218" t="s">
        <v>366</v>
      </c>
      <c r="C240" s="217" t="s">
        <v>14</v>
      </c>
      <c r="D240" s="217" t="s">
        <v>367</v>
      </c>
      <c r="E240" s="219" t="s">
        <v>368</v>
      </c>
      <c r="F240" s="219"/>
      <c r="G240" s="220" t="s">
        <v>369</v>
      </c>
      <c r="H240" s="221">
        <v>0.1384</v>
      </c>
      <c r="I240" s="222">
        <v>22.29</v>
      </c>
      <c r="J240" s="222">
        <v>3.08</v>
      </c>
    </row>
    <row r="241" spans="1:10" ht="25.95" customHeight="1">
      <c r="A241" s="223" t="s">
        <v>372</v>
      </c>
      <c r="B241" s="224" t="s">
        <v>539</v>
      </c>
      <c r="C241" s="223" t="s">
        <v>14</v>
      </c>
      <c r="D241" s="223" t="s">
        <v>540</v>
      </c>
      <c r="E241" s="225" t="s">
        <v>375</v>
      </c>
      <c r="F241" s="225"/>
      <c r="G241" s="226" t="s">
        <v>412</v>
      </c>
      <c r="H241" s="227">
        <v>0.0219</v>
      </c>
      <c r="I241" s="228">
        <v>137.79</v>
      </c>
      <c r="J241" s="228">
        <v>3.01</v>
      </c>
    </row>
    <row r="242" spans="1:10" ht="25.95" customHeight="1">
      <c r="A242" s="223" t="s">
        <v>372</v>
      </c>
      <c r="B242" s="224" t="s">
        <v>541</v>
      </c>
      <c r="C242" s="223" t="s">
        <v>14</v>
      </c>
      <c r="D242" s="223" t="s">
        <v>542</v>
      </c>
      <c r="E242" s="225" t="s">
        <v>375</v>
      </c>
      <c r="F242" s="225"/>
      <c r="G242" s="226" t="s">
        <v>32</v>
      </c>
      <c r="H242" s="227">
        <v>1.1</v>
      </c>
      <c r="I242" s="228">
        <v>1.68</v>
      </c>
      <c r="J242" s="228">
        <v>1.84</v>
      </c>
    </row>
    <row r="243" spans="1:10" ht="26.4">
      <c r="A243" s="229"/>
      <c r="B243" s="229"/>
      <c r="C243" s="229"/>
      <c r="D243" s="229"/>
      <c r="E243" s="229" t="s">
        <v>382</v>
      </c>
      <c r="F243" s="230">
        <v>3.93</v>
      </c>
      <c r="G243" s="229" t="s">
        <v>383</v>
      </c>
      <c r="H243" s="230">
        <v>0</v>
      </c>
      <c r="I243" s="229" t="s">
        <v>384</v>
      </c>
      <c r="J243" s="230">
        <v>3.93</v>
      </c>
    </row>
    <row r="244" spans="1:10" ht="14.4" thickBot="1">
      <c r="A244" s="229"/>
      <c r="B244" s="229"/>
      <c r="C244" s="229"/>
      <c r="D244" s="229"/>
      <c r="E244" s="229" t="s">
        <v>385</v>
      </c>
      <c r="F244" s="230">
        <v>2.64</v>
      </c>
      <c r="G244" s="229"/>
      <c r="H244" s="231" t="s">
        <v>386</v>
      </c>
      <c r="I244" s="231"/>
      <c r="J244" s="230">
        <v>12.61</v>
      </c>
    </row>
    <row r="245" spans="1:10" ht="1.05" customHeight="1" thickTop="1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</row>
  </sheetData>
  <mergeCells count="197">
    <mergeCell ref="A1:C4"/>
    <mergeCell ref="D1:J1"/>
    <mergeCell ref="E240:F240"/>
    <mergeCell ref="E241:F241"/>
    <mergeCell ref="E242:F242"/>
    <mergeCell ref="H244:I244"/>
    <mergeCell ref="E232:F232"/>
    <mergeCell ref="E233:F233"/>
    <mergeCell ref="H235:I235"/>
    <mergeCell ref="E237:F237"/>
    <mergeCell ref="E238:F238"/>
    <mergeCell ref="E239:F239"/>
    <mergeCell ref="H225:I225"/>
    <mergeCell ref="E227:F227"/>
    <mergeCell ref="E228:F228"/>
    <mergeCell ref="E229:F229"/>
    <mergeCell ref="E230:F230"/>
    <mergeCell ref="E231:F231"/>
    <mergeCell ref="E216:F216"/>
    <mergeCell ref="E217:F217"/>
    <mergeCell ref="H219:I219"/>
    <mergeCell ref="E221:F221"/>
    <mergeCell ref="E222:F222"/>
    <mergeCell ref="E223:F223"/>
    <mergeCell ref="E208:F208"/>
    <mergeCell ref="E209:F209"/>
    <mergeCell ref="E210:F210"/>
    <mergeCell ref="H212:I212"/>
    <mergeCell ref="E214:F214"/>
    <mergeCell ref="E215:F215"/>
    <mergeCell ref="H201:I201"/>
    <mergeCell ref="E203:F203"/>
    <mergeCell ref="E204:F204"/>
    <mergeCell ref="E205:F205"/>
    <mergeCell ref="E206:F206"/>
    <mergeCell ref="E207:F207"/>
    <mergeCell ref="E194:F194"/>
    <mergeCell ref="E195:F195"/>
    <mergeCell ref="E196:F196"/>
    <mergeCell ref="E197:F197"/>
    <mergeCell ref="E198:F198"/>
    <mergeCell ref="E199:F199"/>
    <mergeCell ref="E186:F186"/>
    <mergeCell ref="E187:F187"/>
    <mergeCell ref="E188:F188"/>
    <mergeCell ref="E189:F189"/>
    <mergeCell ref="H191:I191"/>
    <mergeCell ref="E193:F193"/>
    <mergeCell ref="E178:F178"/>
    <mergeCell ref="E179:F179"/>
    <mergeCell ref="H181:I181"/>
    <mergeCell ref="E183:F183"/>
    <mergeCell ref="E184:F184"/>
    <mergeCell ref="E185:F185"/>
    <mergeCell ref="H171:I171"/>
    <mergeCell ref="E173:F173"/>
    <mergeCell ref="E174:F174"/>
    <mergeCell ref="E175:F175"/>
    <mergeCell ref="E176:F176"/>
    <mergeCell ref="E177:F177"/>
    <mergeCell ref="E164:F164"/>
    <mergeCell ref="E165:F165"/>
    <mergeCell ref="E166:F166"/>
    <mergeCell ref="E167:F167"/>
    <mergeCell ref="E168:F168"/>
    <mergeCell ref="E169:F169"/>
    <mergeCell ref="E156:F156"/>
    <mergeCell ref="E157:F157"/>
    <mergeCell ref="E158:F158"/>
    <mergeCell ref="E159:F159"/>
    <mergeCell ref="H161:I161"/>
    <mergeCell ref="E163:F163"/>
    <mergeCell ref="E148:F148"/>
    <mergeCell ref="E149:F149"/>
    <mergeCell ref="H151:I151"/>
    <mergeCell ref="E153:F153"/>
    <mergeCell ref="E154:F154"/>
    <mergeCell ref="E155:F155"/>
    <mergeCell ref="H141:I141"/>
    <mergeCell ref="E143:F143"/>
    <mergeCell ref="E144:F144"/>
    <mergeCell ref="E145:F145"/>
    <mergeCell ref="E146:F146"/>
    <mergeCell ref="E147:F147"/>
    <mergeCell ref="E134:F134"/>
    <mergeCell ref="E135:F135"/>
    <mergeCell ref="E136:F136"/>
    <mergeCell ref="E137:F137"/>
    <mergeCell ref="E138:F138"/>
    <mergeCell ref="E139:F139"/>
    <mergeCell ref="E126:F126"/>
    <mergeCell ref="E127:F127"/>
    <mergeCell ref="H129:I129"/>
    <mergeCell ref="E131:F131"/>
    <mergeCell ref="E132:F132"/>
    <mergeCell ref="E133:F133"/>
    <mergeCell ref="E118:F118"/>
    <mergeCell ref="E119:F119"/>
    <mergeCell ref="H121:I121"/>
    <mergeCell ref="E123:F123"/>
    <mergeCell ref="E124:F124"/>
    <mergeCell ref="E125:F125"/>
    <mergeCell ref="E110:F110"/>
    <mergeCell ref="H112:I112"/>
    <mergeCell ref="E114:F114"/>
    <mergeCell ref="E115:F115"/>
    <mergeCell ref="E116:F116"/>
    <mergeCell ref="E117:F117"/>
    <mergeCell ref="H103:I103"/>
    <mergeCell ref="E105:F105"/>
    <mergeCell ref="E106:F106"/>
    <mergeCell ref="E107:F107"/>
    <mergeCell ref="E108:F108"/>
    <mergeCell ref="E109:F109"/>
    <mergeCell ref="E96:F96"/>
    <mergeCell ref="E97:F97"/>
    <mergeCell ref="E98:F98"/>
    <mergeCell ref="E99:F99"/>
    <mergeCell ref="E100:F100"/>
    <mergeCell ref="E101:F101"/>
    <mergeCell ref="E88:F88"/>
    <mergeCell ref="E89:F89"/>
    <mergeCell ref="H91:I91"/>
    <mergeCell ref="E93:F93"/>
    <mergeCell ref="E94:F94"/>
    <mergeCell ref="E95:F95"/>
    <mergeCell ref="E80:F80"/>
    <mergeCell ref="E81:F81"/>
    <mergeCell ref="H83:I83"/>
    <mergeCell ref="E85:F85"/>
    <mergeCell ref="E86:F86"/>
    <mergeCell ref="E87:F87"/>
    <mergeCell ref="E72:F72"/>
    <mergeCell ref="H74:I74"/>
    <mergeCell ref="E76:F76"/>
    <mergeCell ref="E77:F77"/>
    <mergeCell ref="E78:F78"/>
    <mergeCell ref="E79:F79"/>
    <mergeCell ref="E64:F64"/>
    <mergeCell ref="H66:I66"/>
    <mergeCell ref="E68:F68"/>
    <mergeCell ref="E69:F69"/>
    <mergeCell ref="E70:F70"/>
    <mergeCell ref="E71:F71"/>
    <mergeCell ref="E56:F56"/>
    <mergeCell ref="E57:F57"/>
    <mergeCell ref="E58:F58"/>
    <mergeCell ref="H60:I60"/>
    <mergeCell ref="E62:F62"/>
    <mergeCell ref="E63:F63"/>
    <mergeCell ref="E50:F50"/>
    <mergeCell ref="E51:F51"/>
    <mergeCell ref="E52:F52"/>
    <mergeCell ref="E53:F53"/>
    <mergeCell ref="E54:F54"/>
    <mergeCell ref="E55:F55"/>
    <mergeCell ref="E42:F42"/>
    <mergeCell ref="E43:F43"/>
    <mergeCell ref="H45:I45"/>
    <mergeCell ref="E47:F47"/>
    <mergeCell ref="E48:F48"/>
    <mergeCell ref="E49:F49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0:F10"/>
    <mergeCell ref="E11:F11"/>
    <mergeCell ref="E12:F12"/>
    <mergeCell ref="E13:F13"/>
    <mergeCell ref="E14:F14"/>
    <mergeCell ref="H16:I16"/>
    <mergeCell ref="A5:J5"/>
    <mergeCell ref="E6:F6"/>
    <mergeCell ref="E7:F7"/>
    <mergeCell ref="E8:F8"/>
    <mergeCell ref="E9:F9"/>
  </mergeCells>
  <printOptions/>
  <pageMargins left="0.5118110236220472" right="0.5118110236220472" top="0.984251968503937" bottom="0.984251968503937" header="0.5118110236220472" footer="0.5118110236220472"/>
  <pageSetup fitToHeight="0" fitToWidth="1" horizontalDpi="600" verticalDpi="600" orientation="portrait" paperSize="9" scale="60" r:id="rId2"/>
  <headerFooter>
    <oddHeader xml:space="preserve">&amp;L </oddHeader>
    <oddFooter xml:space="preserve">&amp;L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37"/>
  <sheetViews>
    <sheetView workbookViewId="0" topLeftCell="A1">
      <selection activeCell="B18" sqref="B18"/>
    </sheetView>
  </sheetViews>
  <sheetFormatPr defaultColWidth="9.140625" defaultRowHeight="12.75"/>
  <cols>
    <col min="1" max="1" width="7.7109375" style="0" bestFit="1" customWidth="1"/>
    <col min="2" max="2" width="67.7109375" style="0" customWidth="1"/>
    <col min="3" max="3" width="16.7109375" style="0" customWidth="1"/>
    <col min="4" max="4" width="16.28125" style="0" bestFit="1" customWidth="1"/>
    <col min="257" max="257" width="7.7109375" style="0" bestFit="1" customWidth="1"/>
    <col min="258" max="258" width="67.7109375" style="0" customWidth="1"/>
    <col min="259" max="259" width="16.7109375" style="0" customWidth="1"/>
    <col min="513" max="513" width="7.7109375" style="0" bestFit="1" customWidth="1"/>
    <col min="514" max="514" width="67.7109375" style="0" customWidth="1"/>
    <col min="515" max="515" width="16.7109375" style="0" customWidth="1"/>
    <col min="769" max="769" width="7.7109375" style="0" bestFit="1" customWidth="1"/>
    <col min="770" max="770" width="67.7109375" style="0" customWidth="1"/>
    <col min="771" max="771" width="16.7109375" style="0" customWidth="1"/>
    <col min="1025" max="1025" width="7.7109375" style="0" bestFit="1" customWidth="1"/>
    <col min="1026" max="1026" width="67.7109375" style="0" customWidth="1"/>
    <col min="1027" max="1027" width="16.7109375" style="0" customWidth="1"/>
    <col min="1281" max="1281" width="7.7109375" style="0" bestFit="1" customWidth="1"/>
    <col min="1282" max="1282" width="67.7109375" style="0" customWidth="1"/>
    <col min="1283" max="1283" width="16.7109375" style="0" customWidth="1"/>
    <col min="1537" max="1537" width="7.7109375" style="0" bestFit="1" customWidth="1"/>
    <col min="1538" max="1538" width="67.7109375" style="0" customWidth="1"/>
    <col min="1539" max="1539" width="16.7109375" style="0" customWidth="1"/>
    <col min="1793" max="1793" width="7.7109375" style="0" bestFit="1" customWidth="1"/>
    <col min="1794" max="1794" width="67.7109375" style="0" customWidth="1"/>
    <col min="1795" max="1795" width="16.7109375" style="0" customWidth="1"/>
    <col min="2049" max="2049" width="7.7109375" style="0" bestFit="1" customWidth="1"/>
    <col min="2050" max="2050" width="67.7109375" style="0" customWidth="1"/>
    <col min="2051" max="2051" width="16.7109375" style="0" customWidth="1"/>
    <col min="2305" max="2305" width="7.7109375" style="0" bestFit="1" customWidth="1"/>
    <col min="2306" max="2306" width="67.7109375" style="0" customWidth="1"/>
    <col min="2307" max="2307" width="16.7109375" style="0" customWidth="1"/>
    <col min="2561" max="2561" width="7.7109375" style="0" bestFit="1" customWidth="1"/>
    <col min="2562" max="2562" width="67.7109375" style="0" customWidth="1"/>
    <col min="2563" max="2563" width="16.7109375" style="0" customWidth="1"/>
    <col min="2817" max="2817" width="7.7109375" style="0" bestFit="1" customWidth="1"/>
    <col min="2818" max="2818" width="67.7109375" style="0" customWidth="1"/>
    <col min="2819" max="2819" width="16.7109375" style="0" customWidth="1"/>
    <col min="3073" max="3073" width="7.7109375" style="0" bestFit="1" customWidth="1"/>
    <col min="3074" max="3074" width="67.7109375" style="0" customWidth="1"/>
    <col min="3075" max="3075" width="16.7109375" style="0" customWidth="1"/>
    <col min="3329" max="3329" width="7.7109375" style="0" bestFit="1" customWidth="1"/>
    <col min="3330" max="3330" width="67.7109375" style="0" customWidth="1"/>
    <col min="3331" max="3331" width="16.7109375" style="0" customWidth="1"/>
    <col min="3585" max="3585" width="7.7109375" style="0" bestFit="1" customWidth="1"/>
    <col min="3586" max="3586" width="67.7109375" style="0" customWidth="1"/>
    <col min="3587" max="3587" width="16.7109375" style="0" customWidth="1"/>
    <col min="3841" max="3841" width="7.7109375" style="0" bestFit="1" customWidth="1"/>
    <col min="3842" max="3842" width="67.7109375" style="0" customWidth="1"/>
    <col min="3843" max="3843" width="16.7109375" style="0" customWidth="1"/>
    <col min="4097" max="4097" width="7.7109375" style="0" bestFit="1" customWidth="1"/>
    <col min="4098" max="4098" width="67.7109375" style="0" customWidth="1"/>
    <col min="4099" max="4099" width="16.7109375" style="0" customWidth="1"/>
    <col min="4353" max="4353" width="7.7109375" style="0" bestFit="1" customWidth="1"/>
    <col min="4354" max="4354" width="67.7109375" style="0" customWidth="1"/>
    <col min="4355" max="4355" width="16.7109375" style="0" customWidth="1"/>
    <col min="4609" max="4609" width="7.7109375" style="0" bestFit="1" customWidth="1"/>
    <col min="4610" max="4610" width="67.7109375" style="0" customWidth="1"/>
    <col min="4611" max="4611" width="16.7109375" style="0" customWidth="1"/>
    <col min="4865" max="4865" width="7.7109375" style="0" bestFit="1" customWidth="1"/>
    <col min="4866" max="4866" width="67.7109375" style="0" customWidth="1"/>
    <col min="4867" max="4867" width="16.7109375" style="0" customWidth="1"/>
    <col min="5121" max="5121" width="7.7109375" style="0" bestFit="1" customWidth="1"/>
    <col min="5122" max="5122" width="67.7109375" style="0" customWidth="1"/>
    <col min="5123" max="5123" width="16.7109375" style="0" customWidth="1"/>
    <col min="5377" max="5377" width="7.7109375" style="0" bestFit="1" customWidth="1"/>
    <col min="5378" max="5378" width="67.7109375" style="0" customWidth="1"/>
    <col min="5379" max="5379" width="16.7109375" style="0" customWidth="1"/>
    <col min="5633" max="5633" width="7.7109375" style="0" bestFit="1" customWidth="1"/>
    <col min="5634" max="5634" width="67.7109375" style="0" customWidth="1"/>
    <col min="5635" max="5635" width="16.7109375" style="0" customWidth="1"/>
    <col min="5889" max="5889" width="7.7109375" style="0" bestFit="1" customWidth="1"/>
    <col min="5890" max="5890" width="67.7109375" style="0" customWidth="1"/>
    <col min="5891" max="5891" width="16.7109375" style="0" customWidth="1"/>
    <col min="6145" max="6145" width="7.7109375" style="0" bestFit="1" customWidth="1"/>
    <col min="6146" max="6146" width="67.7109375" style="0" customWidth="1"/>
    <col min="6147" max="6147" width="16.7109375" style="0" customWidth="1"/>
    <col min="6401" max="6401" width="7.7109375" style="0" bestFit="1" customWidth="1"/>
    <col min="6402" max="6402" width="67.7109375" style="0" customWidth="1"/>
    <col min="6403" max="6403" width="16.7109375" style="0" customWidth="1"/>
    <col min="6657" max="6657" width="7.7109375" style="0" bestFit="1" customWidth="1"/>
    <col min="6658" max="6658" width="67.7109375" style="0" customWidth="1"/>
    <col min="6659" max="6659" width="16.7109375" style="0" customWidth="1"/>
    <col min="6913" max="6913" width="7.7109375" style="0" bestFit="1" customWidth="1"/>
    <col min="6914" max="6914" width="67.7109375" style="0" customWidth="1"/>
    <col min="6915" max="6915" width="16.7109375" style="0" customWidth="1"/>
    <col min="7169" max="7169" width="7.7109375" style="0" bestFit="1" customWidth="1"/>
    <col min="7170" max="7170" width="67.7109375" style="0" customWidth="1"/>
    <col min="7171" max="7171" width="16.7109375" style="0" customWidth="1"/>
    <col min="7425" max="7425" width="7.7109375" style="0" bestFit="1" customWidth="1"/>
    <col min="7426" max="7426" width="67.7109375" style="0" customWidth="1"/>
    <col min="7427" max="7427" width="16.7109375" style="0" customWidth="1"/>
    <col min="7681" max="7681" width="7.7109375" style="0" bestFit="1" customWidth="1"/>
    <col min="7682" max="7682" width="67.7109375" style="0" customWidth="1"/>
    <col min="7683" max="7683" width="16.7109375" style="0" customWidth="1"/>
    <col min="7937" max="7937" width="7.7109375" style="0" bestFit="1" customWidth="1"/>
    <col min="7938" max="7938" width="67.7109375" style="0" customWidth="1"/>
    <col min="7939" max="7939" width="16.7109375" style="0" customWidth="1"/>
    <col min="8193" max="8193" width="7.7109375" style="0" bestFit="1" customWidth="1"/>
    <col min="8194" max="8194" width="67.7109375" style="0" customWidth="1"/>
    <col min="8195" max="8195" width="16.7109375" style="0" customWidth="1"/>
    <col min="8449" max="8449" width="7.7109375" style="0" bestFit="1" customWidth="1"/>
    <col min="8450" max="8450" width="67.7109375" style="0" customWidth="1"/>
    <col min="8451" max="8451" width="16.7109375" style="0" customWidth="1"/>
    <col min="8705" max="8705" width="7.7109375" style="0" bestFit="1" customWidth="1"/>
    <col min="8706" max="8706" width="67.7109375" style="0" customWidth="1"/>
    <col min="8707" max="8707" width="16.7109375" style="0" customWidth="1"/>
    <col min="8961" max="8961" width="7.7109375" style="0" bestFit="1" customWidth="1"/>
    <col min="8962" max="8962" width="67.7109375" style="0" customWidth="1"/>
    <col min="8963" max="8963" width="16.7109375" style="0" customWidth="1"/>
    <col min="9217" max="9217" width="7.7109375" style="0" bestFit="1" customWidth="1"/>
    <col min="9218" max="9218" width="67.7109375" style="0" customWidth="1"/>
    <col min="9219" max="9219" width="16.7109375" style="0" customWidth="1"/>
    <col min="9473" max="9473" width="7.7109375" style="0" bestFit="1" customWidth="1"/>
    <col min="9474" max="9474" width="67.7109375" style="0" customWidth="1"/>
    <col min="9475" max="9475" width="16.7109375" style="0" customWidth="1"/>
    <col min="9729" max="9729" width="7.7109375" style="0" bestFit="1" customWidth="1"/>
    <col min="9730" max="9730" width="67.7109375" style="0" customWidth="1"/>
    <col min="9731" max="9731" width="16.7109375" style="0" customWidth="1"/>
    <col min="9985" max="9985" width="7.7109375" style="0" bestFit="1" customWidth="1"/>
    <col min="9986" max="9986" width="67.7109375" style="0" customWidth="1"/>
    <col min="9987" max="9987" width="16.7109375" style="0" customWidth="1"/>
    <col min="10241" max="10241" width="7.7109375" style="0" bestFit="1" customWidth="1"/>
    <col min="10242" max="10242" width="67.7109375" style="0" customWidth="1"/>
    <col min="10243" max="10243" width="16.7109375" style="0" customWidth="1"/>
    <col min="10497" max="10497" width="7.7109375" style="0" bestFit="1" customWidth="1"/>
    <col min="10498" max="10498" width="67.7109375" style="0" customWidth="1"/>
    <col min="10499" max="10499" width="16.7109375" style="0" customWidth="1"/>
    <col min="10753" max="10753" width="7.7109375" style="0" bestFit="1" customWidth="1"/>
    <col min="10754" max="10754" width="67.7109375" style="0" customWidth="1"/>
    <col min="10755" max="10755" width="16.7109375" style="0" customWidth="1"/>
    <col min="11009" max="11009" width="7.7109375" style="0" bestFit="1" customWidth="1"/>
    <col min="11010" max="11010" width="67.7109375" style="0" customWidth="1"/>
    <col min="11011" max="11011" width="16.7109375" style="0" customWidth="1"/>
    <col min="11265" max="11265" width="7.7109375" style="0" bestFit="1" customWidth="1"/>
    <col min="11266" max="11266" width="67.7109375" style="0" customWidth="1"/>
    <col min="11267" max="11267" width="16.7109375" style="0" customWidth="1"/>
    <col min="11521" max="11521" width="7.7109375" style="0" bestFit="1" customWidth="1"/>
    <col min="11522" max="11522" width="67.7109375" style="0" customWidth="1"/>
    <col min="11523" max="11523" width="16.7109375" style="0" customWidth="1"/>
    <col min="11777" max="11777" width="7.7109375" style="0" bestFit="1" customWidth="1"/>
    <col min="11778" max="11778" width="67.7109375" style="0" customWidth="1"/>
    <col min="11779" max="11779" width="16.7109375" style="0" customWidth="1"/>
    <col min="12033" max="12033" width="7.7109375" style="0" bestFit="1" customWidth="1"/>
    <col min="12034" max="12034" width="67.7109375" style="0" customWidth="1"/>
    <col min="12035" max="12035" width="16.7109375" style="0" customWidth="1"/>
    <col min="12289" max="12289" width="7.7109375" style="0" bestFit="1" customWidth="1"/>
    <col min="12290" max="12290" width="67.7109375" style="0" customWidth="1"/>
    <col min="12291" max="12291" width="16.7109375" style="0" customWidth="1"/>
    <col min="12545" max="12545" width="7.7109375" style="0" bestFit="1" customWidth="1"/>
    <col min="12546" max="12546" width="67.7109375" style="0" customWidth="1"/>
    <col min="12547" max="12547" width="16.7109375" style="0" customWidth="1"/>
    <col min="12801" max="12801" width="7.7109375" style="0" bestFit="1" customWidth="1"/>
    <col min="12802" max="12802" width="67.7109375" style="0" customWidth="1"/>
    <col min="12803" max="12803" width="16.7109375" style="0" customWidth="1"/>
    <col min="13057" max="13057" width="7.7109375" style="0" bestFit="1" customWidth="1"/>
    <col min="13058" max="13058" width="67.7109375" style="0" customWidth="1"/>
    <col min="13059" max="13059" width="16.7109375" style="0" customWidth="1"/>
    <col min="13313" max="13313" width="7.7109375" style="0" bestFit="1" customWidth="1"/>
    <col min="13314" max="13314" width="67.7109375" style="0" customWidth="1"/>
    <col min="13315" max="13315" width="16.7109375" style="0" customWidth="1"/>
    <col min="13569" max="13569" width="7.7109375" style="0" bestFit="1" customWidth="1"/>
    <col min="13570" max="13570" width="67.7109375" style="0" customWidth="1"/>
    <col min="13571" max="13571" width="16.7109375" style="0" customWidth="1"/>
    <col min="13825" max="13825" width="7.7109375" style="0" bestFit="1" customWidth="1"/>
    <col min="13826" max="13826" width="67.7109375" style="0" customWidth="1"/>
    <col min="13827" max="13827" width="16.7109375" style="0" customWidth="1"/>
    <col min="14081" max="14081" width="7.7109375" style="0" bestFit="1" customWidth="1"/>
    <col min="14082" max="14082" width="67.7109375" style="0" customWidth="1"/>
    <col min="14083" max="14083" width="16.7109375" style="0" customWidth="1"/>
    <col min="14337" max="14337" width="7.7109375" style="0" bestFit="1" customWidth="1"/>
    <col min="14338" max="14338" width="67.7109375" style="0" customWidth="1"/>
    <col min="14339" max="14339" width="16.7109375" style="0" customWidth="1"/>
    <col min="14593" max="14593" width="7.7109375" style="0" bestFit="1" customWidth="1"/>
    <col min="14594" max="14594" width="67.7109375" style="0" customWidth="1"/>
    <col min="14595" max="14595" width="16.7109375" style="0" customWidth="1"/>
    <col min="14849" max="14849" width="7.7109375" style="0" bestFit="1" customWidth="1"/>
    <col min="14850" max="14850" width="67.7109375" style="0" customWidth="1"/>
    <col min="14851" max="14851" width="16.7109375" style="0" customWidth="1"/>
    <col min="15105" max="15105" width="7.7109375" style="0" bestFit="1" customWidth="1"/>
    <col min="15106" max="15106" width="67.7109375" style="0" customWidth="1"/>
    <col min="15107" max="15107" width="16.7109375" style="0" customWidth="1"/>
    <col min="15361" max="15361" width="7.7109375" style="0" bestFit="1" customWidth="1"/>
    <col min="15362" max="15362" width="67.7109375" style="0" customWidth="1"/>
    <col min="15363" max="15363" width="16.7109375" style="0" customWidth="1"/>
    <col min="15617" max="15617" width="7.7109375" style="0" bestFit="1" customWidth="1"/>
    <col min="15618" max="15618" width="67.7109375" style="0" customWidth="1"/>
    <col min="15619" max="15619" width="16.7109375" style="0" customWidth="1"/>
    <col min="15873" max="15873" width="7.7109375" style="0" bestFit="1" customWidth="1"/>
    <col min="15874" max="15874" width="67.7109375" style="0" customWidth="1"/>
    <col min="15875" max="15875" width="16.7109375" style="0" customWidth="1"/>
    <col min="16129" max="16129" width="7.7109375" style="0" bestFit="1" customWidth="1"/>
    <col min="16130" max="16130" width="67.7109375" style="0" customWidth="1"/>
    <col min="16131" max="16131" width="16.7109375" style="0" customWidth="1"/>
  </cols>
  <sheetData>
    <row r="1" spans="1:4" ht="15.75" customHeight="1">
      <c r="A1" s="74" t="s">
        <v>33</v>
      </c>
      <c r="B1" s="74"/>
      <c r="C1" s="74"/>
      <c r="D1" s="74"/>
    </row>
    <row r="2" spans="1:4" ht="15" customHeight="1">
      <c r="A2" s="75" t="s">
        <v>34</v>
      </c>
      <c r="B2" s="75"/>
      <c r="C2" s="75"/>
      <c r="D2" s="75"/>
    </row>
    <row r="3" spans="1:4" ht="26.4">
      <c r="A3" s="2" t="s">
        <v>35</v>
      </c>
      <c r="B3" s="2" t="s">
        <v>36</v>
      </c>
      <c r="C3" s="3" t="s">
        <v>37</v>
      </c>
      <c r="D3" s="4" t="s">
        <v>38</v>
      </c>
    </row>
    <row r="4" spans="1:4" ht="14.4">
      <c r="A4" s="5" t="s">
        <v>39</v>
      </c>
      <c r="B4" s="6" t="s">
        <v>40</v>
      </c>
      <c r="C4" s="7">
        <v>0</v>
      </c>
      <c r="D4" s="7">
        <v>0</v>
      </c>
    </row>
    <row r="5" spans="1:4" ht="14.4">
      <c r="A5" s="5" t="s">
        <v>41</v>
      </c>
      <c r="B5" s="6" t="s">
        <v>42</v>
      </c>
      <c r="C5" s="7">
        <v>0.015</v>
      </c>
      <c r="D5" s="7">
        <v>0.015</v>
      </c>
    </row>
    <row r="6" spans="1:4" ht="14.4">
      <c r="A6" s="5" t="s">
        <v>43</v>
      </c>
      <c r="B6" s="6" t="s">
        <v>44</v>
      </c>
      <c r="C6" s="7">
        <v>0.01</v>
      </c>
      <c r="D6" s="7">
        <v>0.01</v>
      </c>
    </row>
    <row r="7" spans="1:4" ht="14.4">
      <c r="A7" s="5" t="s">
        <v>45</v>
      </c>
      <c r="B7" s="6" t="s">
        <v>46</v>
      </c>
      <c r="C7" s="7">
        <v>0.002</v>
      </c>
      <c r="D7" s="7">
        <v>0.002</v>
      </c>
    </row>
    <row r="8" spans="1:4" ht="14.4">
      <c r="A8" s="5" t="s">
        <v>47</v>
      </c>
      <c r="B8" s="6" t="s">
        <v>48</v>
      </c>
      <c r="C8" s="7">
        <v>0.006</v>
      </c>
      <c r="D8" s="7">
        <v>0.006</v>
      </c>
    </row>
    <row r="9" spans="1:4" ht="14.4">
      <c r="A9" s="5" t="s">
        <v>49</v>
      </c>
      <c r="B9" s="6" t="s">
        <v>50</v>
      </c>
      <c r="C9" s="7">
        <v>0.025</v>
      </c>
      <c r="D9" s="7">
        <v>0.025</v>
      </c>
    </row>
    <row r="10" spans="1:4" ht="14.4">
      <c r="A10" s="5" t="s">
        <v>51</v>
      </c>
      <c r="B10" s="6" t="s">
        <v>52</v>
      </c>
      <c r="C10" s="7">
        <v>0.03</v>
      </c>
      <c r="D10" s="7">
        <v>0.03</v>
      </c>
    </row>
    <row r="11" spans="1:4" ht="14.4">
      <c r="A11" s="5" t="s">
        <v>53</v>
      </c>
      <c r="B11" s="6" t="s">
        <v>54</v>
      </c>
      <c r="C11" s="7">
        <v>0.08</v>
      </c>
      <c r="D11" s="7">
        <v>0.08</v>
      </c>
    </row>
    <row r="12" spans="1:4" ht="14.4">
      <c r="A12" s="5" t="s">
        <v>55</v>
      </c>
      <c r="B12" s="6" t="s">
        <v>56</v>
      </c>
      <c r="C12" s="7">
        <v>0</v>
      </c>
      <c r="D12" s="7">
        <v>0</v>
      </c>
    </row>
    <row r="13" spans="1:4" ht="12.75">
      <c r="A13" s="2" t="s">
        <v>57</v>
      </c>
      <c r="B13" s="8" t="s">
        <v>58</v>
      </c>
      <c r="C13" s="9">
        <f>SUM(C4:C12)</f>
        <v>0.16799999999999998</v>
      </c>
      <c r="D13" s="9">
        <f>SUM(D4:D12)</f>
        <v>0.16799999999999998</v>
      </c>
    </row>
    <row r="14" spans="1:4" ht="14.4">
      <c r="A14" s="3"/>
      <c r="B14" s="10" t="s">
        <v>59</v>
      </c>
      <c r="C14" s="3"/>
      <c r="D14" s="4"/>
    </row>
    <row r="15" spans="1:4" ht="14.4">
      <c r="A15" s="5" t="s">
        <v>60</v>
      </c>
      <c r="B15" s="6" t="s">
        <v>61</v>
      </c>
      <c r="C15" s="7">
        <v>0.1809</v>
      </c>
      <c r="D15" s="11">
        <v>0</v>
      </c>
    </row>
    <row r="16" spans="1:4" ht="14.4">
      <c r="A16" s="5" t="s">
        <v>62</v>
      </c>
      <c r="B16" s="6" t="s">
        <v>63</v>
      </c>
      <c r="C16" s="7">
        <v>0.0434</v>
      </c>
      <c r="D16" s="11">
        <v>0</v>
      </c>
    </row>
    <row r="17" spans="1:4" ht="14.4">
      <c r="A17" s="5" t="s">
        <v>64</v>
      </c>
      <c r="B17" s="6" t="s">
        <v>65</v>
      </c>
      <c r="C17" s="7">
        <v>0.0092</v>
      </c>
      <c r="D17" s="11">
        <v>0.0069</v>
      </c>
    </row>
    <row r="18" spans="1:4" ht="14.4">
      <c r="A18" s="5" t="s">
        <v>66</v>
      </c>
      <c r="B18" s="6" t="s">
        <v>67</v>
      </c>
      <c r="C18" s="7">
        <v>0.1102</v>
      </c>
      <c r="D18" s="11">
        <v>0.0833</v>
      </c>
    </row>
    <row r="19" spans="1:4" ht="14.4">
      <c r="A19" s="5" t="s">
        <v>68</v>
      </c>
      <c r="B19" s="6" t="s">
        <v>69</v>
      </c>
      <c r="C19" s="7">
        <v>0.0008</v>
      </c>
      <c r="D19" s="11">
        <v>0.0006</v>
      </c>
    </row>
    <row r="20" spans="1:4" ht="14.4">
      <c r="A20" s="5" t="s">
        <v>70</v>
      </c>
      <c r="B20" s="6" t="s">
        <v>71</v>
      </c>
      <c r="C20" s="7">
        <v>0.0073</v>
      </c>
      <c r="D20" s="11">
        <v>0.0056</v>
      </c>
    </row>
    <row r="21" spans="1:4" ht="14.4">
      <c r="A21" s="5" t="s">
        <v>72</v>
      </c>
      <c r="B21" s="6" t="s">
        <v>73</v>
      </c>
      <c r="C21" s="7">
        <v>0.0228</v>
      </c>
      <c r="D21" s="11">
        <v>0</v>
      </c>
    </row>
    <row r="22" spans="1:4" ht="14.4">
      <c r="A22" s="5" t="s">
        <v>74</v>
      </c>
      <c r="B22" s="6" t="s">
        <v>75</v>
      </c>
      <c r="C22" s="7">
        <v>0.0012</v>
      </c>
      <c r="D22" s="11">
        <v>0.0009</v>
      </c>
    </row>
    <row r="23" spans="1:4" ht="14.4">
      <c r="A23" s="5" t="s">
        <v>76</v>
      </c>
      <c r="B23" s="6" t="s">
        <v>77</v>
      </c>
      <c r="C23" s="7">
        <v>0.1</v>
      </c>
      <c r="D23" s="11">
        <v>0.0757</v>
      </c>
    </row>
    <row r="24" spans="1:4" ht="14.4">
      <c r="A24" s="5" t="s">
        <v>78</v>
      </c>
      <c r="B24" s="6" t="s">
        <v>79</v>
      </c>
      <c r="C24" s="7">
        <v>0.0003</v>
      </c>
      <c r="D24" s="11">
        <v>0.0002</v>
      </c>
    </row>
    <row r="25" spans="1:4" ht="12.75">
      <c r="A25" s="2" t="s">
        <v>80</v>
      </c>
      <c r="B25" s="12" t="s">
        <v>81</v>
      </c>
      <c r="C25" s="9">
        <v>0.4762</v>
      </c>
      <c r="D25" s="9">
        <f>SUM(D16:D24)</f>
        <v>0.1732</v>
      </c>
    </row>
    <row r="26" spans="1:4" ht="14.4">
      <c r="A26" s="3"/>
      <c r="B26" s="10" t="s">
        <v>82</v>
      </c>
      <c r="C26" s="3"/>
      <c r="D26" s="4"/>
    </row>
    <row r="27" spans="1:4" ht="14.4">
      <c r="A27" s="5" t="s">
        <v>83</v>
      </c>
      <c r="B27" s="6" t="s">
        <v>84</v>
      </c>
      <c r="C27" s="7">
        <v>0.0653</v>
      </c>
      <c r="D27" s="7">
        <v>0.0494</v>
      </c>
    </row>
    <row r="28" spans="1:4" ht="14.4">
      <c r="A28" s="5" t="s">
        <v>85</v>
      </c>
      <c r="B28" s="6" t="s">
        <v>86</v>
      </c>
      <c r="C28" s="7">
        <v>0.0015</v>
      </c>
      <c r="D28" s="7">
        <v>0.0012</v>
      </c>
    </row>
    <row r="29" spans="1:4" ht="14.4">
      <c r="A29" s="5" t="s">
        <v>87</v>
      </c>
      <c r="B29" s="6" t="s">
        <v>88</v>
      </c>
      <c r="C29" s="7">
        <v>0.044</v>
      </c>
      <c r="D29" s="7">
        <v>0.0333</v>
      </c>
    </row>
    <row r="30" spans="1:4" ht="14.4">
      <c r="A30" s="5" t="s">
        <v>89</v>
      </c>
      <c r="B30" s="6" t="s">
        <v>90</v>
      </c>
      <c r="C30" s="7">
        <v>0.0523</v>
      </c>
      <c r="D30" s="7">
        <v>0.0396</v>
      </c>
    </row>
    <row r="31" spans="1:4" ht="14.4">
      <c r="A31" s="5" t="s">
        <v>91</v>
      </c>
      <c r="B31" s="6" t="s">
        <v>92</v>
      </c>
      <c r="C31" s="7">
        <v>0.0055</v>
      </c>
      <c r="D31" s="7">
        <v>0.0042</v>
      </c>
    </row>
    <row r="32" spans="1:4" ht="26.4">
      <c r="A32" s="2" t="s">
        <v>93</v>
      </c>
      <c r="B32" s="13" t="s">
        <v>94</v>
      </c>
      <c r="C32" s="9">
        <f>SUM(C27:C31)</f>
        <v>0.1686</v>
      </c>
      <c r="D32" s="9">
        <f>SUM(D27:D31)</f>
        <v>0.1277</v>
      </c>
    </row>
    <row r="33" spans="1:4" ht="14.4">
      <c r="A33" s="3"/>
      <c r="B33" s="10" t="s">
        <v>95</v>
      </c>
      <c r="C33" s="3"/>
      <c r="D33" s="4"/>
    </row>
    <row r="34" spans="1:4" ht="14.4">
      <c r="A34" s="5" t="s">
        <v>96</v>
      </c>
      <c r="B34" s="6" t="s">
        <v>97</v>
      </c>
      <c r="C34" s="7">
        <v>0.08</v>
      </c>
      <c r="D34" s="7">
        <v>0.0291</v>
      </c>
    </row>
    <row r="35" spans="1:4" ht="26.4">
      <c r="A35" s="14" t="s">
        <v>98</v>
      </c>
      <c r="B35" s="15" t="s">
        <v>99</v>
      </c>
      <c r="C35" s="16">
        <v>0.0055</v>
      </c>
      <c r="D35" s="16">
        <v>0.0042</v>
      </c>
    </row>
    <row r="36" spans="1:4" ht="12.75">
      <c r="A36" s="2" t="s">
        <v>100</v>
      </c>
      <c r="B36" s="17" t="s">
        <v>101</v>
      </c>
      <c r="C36" s="9">
        <f>SUM(C34:C35)</f>
        <v>0.0855</v>
      </c>
      <c r="D36" s="9">
        <f>SUM(D34:D35)</f>
        <v>0.0333</v>
      </c>
    </row>
    <row r="37" spans="1:4" ht="13.8">
      <c r="A37" s="3"/>
      <c r="B37" s="18" t="s">
        <v>102</v>
      </c>
      <c r="C37" s="19">
        <f>C36+C32+C25+C13</f>
        <v>0.8982999999999999</v>
      </c>
      <c r="D37" s="19">
        <f>D36+D32+D25+D13</f>
        <v>0.5022</v>
      </c>
    </row>
  </sheetData>
  <mergeCells count="2">
    <mergeCell ref="A1:D1"/>
    <mergeCell ref="A2:D2"/>
  </mergeCells>
  <printOptions horizontalCentered="1"/>
  <pageMargins left="0.5118110236220472" right="0.5118110236220472" top="1.1811023622047245" bottom="1.1811023622047245" header="0" footer="0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OBRAS</dc:creator>
  <cp:keywords/>
  <dc:description/>
  <cp:lastModifiedBy>Admin</cp:lastModifiedBy>
  <cp:lastPrinted>2024-05-21T12:48:19Z</cp:lastPrinted>
  <dcterms:created xsi:type="dcterms:W3CDTF">2005-05-06T14:48:20Z</dcterms:created>
  <dcterms:modified xsi:type="dcterms:W3CDTF">2024-05-21T12:48:40Z</dcterms:modified>
  <cp:category/>
  <cp:version/>
  <cp:contentType/>
  <cp:contentStatus/>
</cp:coreProperties>
</file>