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200" windowHeight="11355"/>
  </bookViews>
  <sheets>
    <sheet name="Orcamento-  sem EWG serviços" sheetId="16" r:id="rId1"/>
    <sheet name="MC " sheetId="14" r:id="rId2"/>
    <sheet name="BDI" sheetId="15" r:id="rId3"/>
    <sheet name="Plan2" sheetId="18" r:id="rId4"/>
  </sheets>
  <externalReferences>
    <externalReference r:id="rId5"/>
  </externalReferences>
  <definedNames>
    <definedName name="a" localSheetId="1">#REF!</definedName>
    <definedName name="a" localSheetId="0">#REF!</definedName>
    <definedName name="a">#REF!</definedName>
    <definedName name="AREA" localSheetId="1">#REF!</definedName>
    <definedName name="AREA" localSheetId="0">#REF!</definedName>
    <definedName name="AREA">#REF!</definedName>
    <definedName name="_xlnm.Print_Area" localSheetId="1">'MC '!$A$1:$J$223</definedName>
    <definedName name="_xlnm.Print_Area" localSheetId="0">'Orcamento-  sem EWG serviços'!$A$1:$J$56</definedName>
    <definedName name="BDI" localSheetId="1">#REF!</definedName>
    <definedName name="BDI" localSheetId="0">#REF!</definedName>
    <definedName name="BDI">#REF!</definedName>
    <definedName name="BDIA">#REF!</definedName>
    <definedName name="e" localSheetId="1">#REF!</definedName>
    <definedName name="e" localSheetId="0">#REF!</definedName>
    <definedName name="e">#REF!</definedName>
    <definedName name="Excel_BuiltIn_Print_Titles_2" localSheetId="1">#REF!</definedName>
    <definedName name="Excel_BuiltIn_Print_Titles_2" localSheetId="0">#REF!</definedName>
    <definedName name="Excel_BuiltIn_Print_Titles_2">#REF!</definedName>
    <definedName name="Fábio" localSheetId="1">#REF!</definedName>
    <definedName name="Fábio" localSheetId="0">#REF!</definedName>
    <definedName name="Fábio">#REF!</definedName>
    <definedName name="I" localSheetId="1">#REF!</definedName>
    <definedName name="I" localSheetId="0">#REF!</definedName>
    <definedName name="I">#REF!</definedName>
    <definedName name="mme">[1]SIIG!$A$14:$E$5828</definedName>
    <definedName name="P.1" localSheetId="1">#REF!</definedName>
    <definedName name="P.1" localSheetId="0">#REF!</definedName>
    <definedName name="P.1">#REF!</definedName>
    <definedName name="P.10" localSheetId="1">#REF!</definedName>
    <definedName name="P.10" localSheetId="0">#REF!</definedName>
    <definedName name="P.10">#REF!</definedName>
    <definedName name="P.11" localSheetId="1">#REF!</definedName>
    <definedName name="P.11" localSheetId="0">#REF!</definedName>
    <definedName name="P.11">#REF!</definedName>
    <definedName name="P.1111111111111111111">#REF!</definedName>
    <definedName name="P.12" localSheetId="1">#REF!</definedName>
    <definedName name="P.12" localSheetId="0">#REF!</definedName>
    <definedName name="P.12">#REF!</definedName>
    <definedName name="P.13" localSheetId="1">#REF!</definedName>
    <definedName name="P.13" localSheetId="0">#REF!</definedName>
    <definedName name="P.13">#REF!</definedName>
    <definedName name="P.14" localSheetId="1">#REF!</definedName>
    <definedName name="P.14" localSheetId="0">#REF!</definedName>
    <definedName name="P.14">#REF!</definedName>
    <definedName name="P.15" localSheetId="1">#REF!</definedName>
    <definedName name="P.15" localSheetId="0">#REF!</definedName>
    <definedName name="P.15">#REF!</definedName>
    <definedName name="P.2" localSheetId="1">#REF!</definedName>
    <definedName name="P.2" localSheetId="0">#REF!</definedName>
    <definedName name="P.2">#REF!</definedName>
    <definedName name="P.3" localSheetId="1">#REF!</definedName>
    <definedName name="P.3" localSheetId="0">#REF!</definedName>
    <definedName name="P.3">#REF!</definedName>
    <definedName name="P.4" localSheetId="1">#REF!</definedName>
    <definedName name="P.4" localSheetId="0">#REF!</definedName>
    <definedName name="P.4">#REF!</definedName>
    <definedName name="P.5" localSheetId="1">#REF!</definedName>
    <definedName name="P.5" localSheetId="0">#REF!</definedName>
    <definedName name="P.5">#REF!</definedName>
    <definedName name="P.6" localSheetId="1">#REF!</definedName>
    <definedName name="P.6" localSheetId="0">#REF!</definedName>
    <definedName name="P.6">#REF!</definedName>
    <definedName name="P.7" localSheetId="1">#REF!</definedName>
    <definedName name="P.7" localSheetId="0">#REF!</definedName>
    <definedName name="P.7">#REF!</definedName>
    <definedName name="P.8" localSheetId="1">#REF!</definedName>
    <definedName name="P.8" localSheetId="0">#REF!</definedName>
    <definedName name="P.8">#REF!</definedName>
    <definedName name="P.9" localSheetId="1">#REF!</definedName>
    <definedName name="P.9" localSheetId="0">#REF!</definedName>
    <definedName name="P.9">#REF!</definedName>
    <definedName name="PP1.1" localSheetId="1">#REF!</definedName>
    <definedName name="PP1.1" localSheetId="0">#REF!</definedName>
    <definedName name="PP1.1">#REF!</definedName>
    <definedName name="PP1.10" localSheetId="1">#REF!</definedName>
    <definedName name="PP1.10" localSheetId="0">#REF!</definedName>
    <definedName name="PP1.10">#REF!</definedName>
    <definedName name="PP1.11" localSheetId="1">#REF!</definedName>
    <definedName name="PP1.11" localSheetId="0">#REF!</definedName>
    <definedName name="PP1.11">#REF!</definedName>
    <definedName name="PP1.12" localSheetId="1">#REF!</definedName>
    <definedName name="PP1.12" localSheetId="0">#REF!</definedName>
    <definedName name="PP1.12">#REF!</definedName>
    <definedName name="PP1.13" localSheetId="1">#REF!</definedName>
    <definedName name="PP1.13" localSheetId="0">#REF!</definedName>
    <definedName name="PP1.13">#REF!</definedName>
    <definedName name="PP1.14" localSheetId="1">#REF!</definedName>
    <definedName name="PP1.14" localSheetId="0">#REF!</definedName>
    <definedName name="PP1.14">#REF!</definedName>
    <definedName name="PP1.15" localSheetId="1">#REF!</definedName>
    <definedName name="PP1.15" localSheetId="0">#REF!</definedName>
    <definedName name="PP1.15">#REF!</definedName>
    <definedName name="PP1.2" localSheetId="1">#REF!</definedName>
    <definedName name="PP1.2" localSheetId="0">#REF!</definedName>
    <definedName name="PP1.2">#REF!</definedName>
    <definedName name="PP1.3" localSheetId="1">#REF!</definedName>
    <definedName name="PP1.3" localSheetId="0">#REF!</definedName>
    <definedName name="PP1.3">#REF!</definedName>
    <definedName name="PP1.4" localSheetId="1">#REF!</definedName>
    <definedName name="PP1.4" localSheetId="0">#REF!</definedName>
    <definedName name="PP1.4">#REF!</definedName>
    <definedName name="PP1.5" localSheetId="1">#REF!</definedName>
    <definedName name="PP1.5" localSheetId="0">#REF!</definedName>
    <definedName name="PP1.5">#REF!</definedName>
    <definedName name="PP1.6" localSheetId="1">#REF!</definedName>
    <definedName name="PP1.6" localSheetId="0">#REF!</definedName>
    <definedName name="PP1.6">#REF!</definedName>
    <definedName name="PP1.7" localSheetId="1">#REF!</definedName>
    <definedName name="PP1.7" localSheetId="0">#REF!</definedName>
    <definedName name="PP1.7">#REF!</definedName>
    <definedName name="PP1.8" localSheetId="1">#REF!</definedName>
    <definedName name="PP1.8" localSheetId="0">#REF!</definedName>
    <definedName name="PP1.8">#REF!</definedName>
    <definedName name="PP1.9" localSheetId="1">#REF!</definedName>
    <definedName name="PP1.9" localSheetId="0">#REF!</definedName>
    <definedName name="PP1.9">#REF!</definedName>
    <definedName name="T.1" localSheetId="1">#REF!</definedName>
    <definedName name="T.1" localSheetId="0">#REF!</definedName>
    <definedName name="T.1">#REF!</definedName>
    <definedName name="T.10" localSheetId="1">#REF!</definedName>
    <definedName name="T.10" localSheetId="0">#REF!</definedName>
    <definedName name="T.10">#REF!</definedName>
    <definedName name="T.11" localSheetId="1">#REF!</definedName>
    <definedName name="T.11" localSheetId="0">#REF!</definedName>
    <definedName name="T.11">#REF!</definedName>
    <definedName name="T.12" localSheetId="1">#REF!</definedName>
    <definedName name="T.12" localSheetId="0">#REF!</definedName>
    <definedName name="T.12">#REF!</definedName>
    <definedName name="T.13" localSheetId="1">#REF!</definedName>
    <definedName name="T.13" localSheetId="0">#REF!</definedName>
    <definedName name="T.13">#REF!</definedName>
    <definedName name="T.14" localSheetId="1">#REF!</definedName>
    <definedName name="T.14" localSheetId="0">#REF!</definedName>
    <definedName name="T.14">#REF!</definedName>
    <definedName name="T.15" localSheetId="1">#REF!</definedName>
    <definedName name="T.15" localSheetId="0">#REF!</definedName>
    <definedName name="T.15">#REF!</definedName>
    <definedName name="T.2" localSheetId="1">#REF!</definedName>
    <definedName name="T.2" localSheetId="0">#REF!</definedName>
    <definedName name="T.2">#REF!</definedName>
    <definedName name="T.3" localSheetId="1">#REF!</definedName>
    <definedName name="T.3" localSheetId="0">#REF!</definedName>
    <definedName name="T.3">#REF!</definedName>
    <definedName name="T.4" localSheetId="1">#REF!</definedName>
    <definedName name="T.4" localSheetId="0">#REF!</definedName>
    <definedName name="T.4">#REF!</definedName>
    <definedName name="T.5" localSheetId="1">#REF!</definedName>
    <definedName name="T.5" localSheetId="0">#REF!</definedName>
    <definedName name="T.5">#REF!</definedName>
    <definedName name="T.6" localSheetId="1">#REF!</definedName>
    <definedName name="T.6" localSheetId="0">#REF!</definedName>
    <definedName name="T.6">#REF!</definedName>
    <definedName name="T.7" localSheetId="1">#REF!</definedName>
    <definedName name="T.7" localSheetId="0">#REF!</definedName>
    <definedName name="T.7">#REF!</definedName>
    <definedName name="T.8" localSheetId="1">#REF!</definedName>
    <definedName name="T.8" localSheetId="0">#REF!</definedName>
    <definedName name="T.8">#REF!</definedName>
    <definedName name="T.9" localSheetId="1">#REF!</definedName>
    <definedName name="T.9" localSheetId="0">#REF!</definedName>
    <definedName name="T.9">#REF!</definedName>
    <definedName name="_xlnm.Print_Titles" localSheetId="1">'MC '!$1:$8</definedName>
    <definedName name="_xlnm.Print_Titles" localSheetId="0">'Orcamento-  sem EWG serviços'!$1:$8</definedName>
    <definedName name="TOT.P" localSheetId="1">#REF!</definedName>
    <definedName name="TOT.P" localSheetId="0">#REF!</definedName>
    <definedName name="TOT.P">#REF!</definedName>
    <definedName name="TOT1.P" localSheetId="1">#REF!</definedName>
    <definedName name="TOT1.P" localSheetId="0">#REF!</definedName>
    <definedName name="TOT1.P">#REF!</definedName>
    <definedName name="TT.1" localSheetId="1">#REF!</definedName>
    <definedName name="TT.1" localSheetId="0">#REF!</definedName>
    <definedName name="TT.1">#REF!</definedName>
    <definedName name="TT.10" localSheetId="1">#REF!</definedName>
    <definedName name="TT.10" localSheetId="0">#REF!</definedName>
    <definedName name="TT.10">#REF!</definedName>
    <definedName name="TT.11" localSheetId="1">#REF!</definedName>
    <definedName name="TT.11" localSheetId="0">#REF!</definedName>
    <definedName name="TT.11">#REF!</definedName>
    <definedName name="TT.12" localSheetId="1">#REF!</definedName>
    <definedName name="TT.12" localSheetId="0">#REF!</definedName>
    <definedName name="TT.12">#REF!</definedName>
    <definedName name="TT.13" localSheetId="1">#REF!</definedName>
    <definedName name="TT.13" localSheetId="0">#REF!</definedName>
    <definedName name="TT.13">#REF!</definedName>
    <definedName name="TT.14" localSheetId="1">#REF!</definedName>
    <definedName name="TT.14" localSheetId="0">#REF!</definedName>
    <definedName name="TT.14">#REF!</definedName>
    <definedName name="TT.15" localSheetId="1">#REF!</definedName>
    <definedName name="TT.15" localSheetId="0">#REF!</definedName>
    <definedName name="TT.15">#REF!</definedName>
    <definedName name="TT.2" localSheetId="1">#REF!</definedName>
    <definedName name="TT.2" localSheetId="0">#REF!</definedName>
    <definedName name="TT.2">#REF!</definedName>
    <definedName name="TT.3" localSheetId="1">#REF!</definedName>
    <definedName name="TT.3" localSheetId="0">#REF!</definedName>
    <definedName name="TT.3">#REF!</definedName>
    <definedName name="TT.4" localSheetId="1">#REF!</definedName>
    <definedName name="TT.4" localSheetId="0">#REF!</definedName>
    <definedName name="TT.4">#REF!</definedName>
    <definedName name="TT.5" localSheetId="1">#REF!</definedName>
    <definedName name="TT.5" localSheetId="0">#REF!</definedName>
    <definedName name="TT.5">#REF!</definedName>
    <definedName name="TT.6" localSheetId="1">#REF!</definedName>
    <definedName name="TT.6" localSheetId="0">#REF!</definedName>
    <definedName name="TT.6">#REF!</definedName>
    <definedName name="TT.7" localSheetId="1">#REF!</definedName>
    <definedName name="TT.7" localSheetId="0">#REF!</definedName>
    <definedName name="TT.7">#REF!</definedName>
    <definedName name="TT.8" localSheetId="1">#REF!</definedName>
    <definedName name="TT.8" localSheetId="0">#REF!</definedName>
    <definedName name="TT.8">#REF!</definedName>
    <definedName name="TT.9" localSheetId="1">#REF!</definedName>
    <definedName name="TT.9" localSheetId="0">#REF!</definedName>
    <definedName name="TT.9">#REF!</definedName>
  </definedNames>
  <calcPr calcId="145621"/>
</workbook>
</file>

<file path=xl/calcChain.xml><?xml version="1.0" encoding="utf-8"?>
<calcChain xmlns="http://schemas.openxmlformats.org/spreadsheetml/2006/main">
  <c r="J16" i="14" l="1"/>
  <c r="J20" i="14"/>
  <c r="J19" i="14"/>
  <c r="J18" i="14"/>
  <c r="J17" i="14"/>
  <c r="J24" i="14" l="1"/>
  <c r="J23" i="14"/>
  <c r="J173" i="14"/>
  <c r="J120" i="14"/>
  <c r="J121" i="14"/>
  <c r="J122" i="14"/>
  <c r="J123" i="14"/>
  <c r="J124" i="14"/>
  <c r="J125" i="14"/>
  <c r="J119" i="14"/>
  <c r="J22" i="14" l="1"/>
  <c r="J129" i="14"/>
  <c r="J128" i="14"/>
  <c r="J198" i="14" l="1"/>
  <c r="J197" i="14"/>
  <c r="J201" i="14"/>
  <c r="J200" i="14"/>
  <c r="J199" i="14"/>
  <c r="J196" i="14"/>
  <c r="D194" i="14"/>
  <c r="J195" i="14"/>
  <c r="I44" i="16"/>
  <c r="I50" i="16"/>
  <c r="I51" i="16"/>
  <c r="I49" i="16"/>
  <c r="I47" i="16"/>
  <c r="I46" i="16"/>
  <c r="I39" i="16"/>
  <c r="I40" i="16"/>
  <c r="I41" i="16"/>
  <c r="I42" i="16"/>
  <c r="I43" i="16"/>
  <c r="I38" i="16"/>
  <c r="I36" i="16"/>
  <c r="I31" i="16"/>
  <c r="I32" i="16"/>
  <c r="I33" i="16"/>
  <c r="I34" i="16"/>
  <c r="I30" i="16"/>
  <c r="I25" i="16"/>
  <c r="I26" i="16"/>
  <c r="I27" i="16"/>
  <c r="I28" i="16"/>
  <c r="I24" i="16"/>
  <c r="I22" i="16"/>
  <c r="I21" i="16"/>
  <c r="I19" i="16"/>
  <c r="I15" i="16"/>
  <c r="I16" i="16"/>
  <c r="I17" i="16"/>
  <c r="I14" i="16"/>
  <c r="J223" i="14"/>
  <c r="J221" i="14" s="1"/>
  <c r="F51" i="16" s="1"/>
  <c r="J51" i="16" s="1"/>
  <c r="D217" i="14"/>
  <c r="D213" i="14"/>
  <c r="D204" i="14"/>
  <c r="J102" i="14"/>
  <c r="J189" i="14"/>
  <c r="D54" i="14"/>
  <c r="D26" i="14"/>
  <c r="J194" i="14" l="1"/>
  <c r="F44" i="16" s="1"/>
  <c r="J44" i="16" s="1"/>
  <c r="H51" i="16"/>
  <c r="J183" i="14"/>
  <c r="J179" i="14"/>
  <c r="J184" i="14"/>
  <c r="J185" i="14"/>
  <c r="J186" i="14"/>
  <c r="J187" i="14"/>
  <c r="J188" i="14"/>
  <c r="F192" i="14"/>
  <c r="F43" i="16" s="1"/>
  <c r="J132" i="14"/>
  <c r="D191" i="14"/>
  <c r="D181" i="14"/>
  <c r="J182" i="14"/>
  <c r="D176" i="14"/>
  <c r="J178" i="14"/>
  <c r="J177" i="14"/>
  <c r="J171" i="14"/>
  <c r="K169"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31" i="14"/>
  <c r="J133" i="14"/>
  <c r="J134" i="14"/>
  <c r="J135" i="14"/>
  <c r="J136" i="14"/>
  <c r="H44" i="16" l="1"/>
  <c r="J181" i="14"/>
  <c r="F42" i="16" s="1"/>
  <c r="J176" i="14"/>
  <c r="F41" i="16" s="1"/>
  <c r="J192" i="14"/>
  <c r="J191" i="14" s="1"/>
  <c r="J172" i="14"/>
  <c r="J168" i="14" s="1"/>
  <c r="J170" i="14"/>
  <c r="J112" i="14"/>
  <c r="J111" i="14" s="1"/>
  <c r="D107" i="14"/>
  <c r="J43" i="16" l="1"/>
  <c r="H43" i="16"/>
  <c r="J42" i="16"/>
  <c r="H42" i="16"/>
  <c r="D104" i="14"/>
  <c r="J100" i="14"/>
  <c r="J99" i="14"/>
  <c r="J98" i="14"/>
  <c r="J97" i="14"/>
  <c r="D95" i="14"/>
  <c r="J91" i="14"/>
  <c r="J92" i="14"/>
  <c r="J93" i="14"/>
  <c r="D89" i="14"/>
  <c r="J90" i="14"/>
  <c r="D74" i="14"/>
  <c r="J76" i="14"/>
  <c r="J75" i="14"/>
  <c r="D71" i="14"/>
  <c r="J72" i="14"/>
  <c r="J71" i="14" s="1"/>
  <c r="F26" i="16" s="1"/>
  <c r="D28" i="16"/>
  <c r="D78" i="14"/>
  <c r="D56" i="14"/>
  <c r="J61" i="14"/>
  <c r="J60" i="14"/>
  <c r="J59" i="14"/>
  <c r="J58" i="14"/>
  <c r="J57" i="14"/>
  <c r="J68" i="14"/>
  <c r="J67" i="14"/>
  <c r="J66" i="14"/>
  <c r="J65" i="14"/>
  <c r="F49" i="14"/>
  <c r="J44" i="14"/>
  <c r="J45" i="14"/>
  <c r="D17" i="16"/>
  <c r="J41" i="16"/>
  <c r="H41" i="16"/>
  <c r="D16" i="16"/>
  <c r="J95" i="14" l="1"/>
  <c r="J89" i="14"/>
  <c r="F32" i="16" s="1"/>
  <c r="J32" i="16" s="1"/>
  <c r="H26" i="16"/>
  <c r="J26" i="16"/>
  <c r="J74" i="14"/>
  <c r="F27" i="16" s="1"/>
  <c r="J56" i="14"/>
  <c r="F24" i="16" s="1"/>
  <c r="J43" i="14"/>
  <c r="H32" i="16" l="1"/>
  <c r="J27" i="16"/>
  <c r="H27" i="16"/>
  <c r="D15" i="16" l="1"/>
  <c r="G10" i="16"/>
  <c r="I11" i="16" l="1"/>
  <c r="I12" i="16"/>
  <c r="I10" i="16"/>
  <c r="J219" i="14" l="1"/>
  <c r="J217" i="14" s="1"/>
  <c r="F50" i="16" l="1"/>
  <c r="H50" i="16" s="1"/>
  <c r="J108" i="14"/>
  <c r="J107" i="14" s="1"/>
  <c r="F34" i="16" s="1"/>
  <c r="J50" i="16" l="1"/>
  <c r="H34" i="16"/>
  <c r="J34" i="16"/>
  <c r="J28" i="14" l="1"/>
  <c r="J27" i="14" s="1"/>
  <c r="F14" i="16" s="1"/>
  <c r="H14" i="16" s="1"/>
  <c r="J14" i="16" l="1"/>
  <c r="J215" i="14" l="1"/>
  <c r="J79" i="14"/>
  <c r="J78" i="14" s="1"/>
  <c r="J64" i="14" l="1"/>
  <c r="J63" i="14" s="1"/>
  <c r="F28" i="16" s="1"/>
  <c r="D43" i="14"/>
  <c r="H24" i="16"/>
  <c r="J11" i="14"/>
  <c r="J10" i="14" s="1"/>
  <c r="F10" i="16" s="1"/>
  <c r="H10" i="16" s="1"/>
  <c r="D86" i="14"/>
  <c r="D51" i="14"/>
  <c r="D48" i="14"/>
  <c r="D16" i="14"/>
  <c r="D208" i="14"/>
  <c r="H28" i="16" l="1"/>
  <c r="J24" i="16"/>
  <c r="J10" i="16"/>
  <c r="J28" i="16" l="1"/>
  <c r="J130" i="14"/>
  <c r="J127" i="14" s="1"/>
  <c r="J118" i="14"/>
  <c r="J117" i="14"/>
  <c r="J116" i="14"/>
  <c r="J210" i="14"/>
  <c r="J206" i="14"/>
  <c r="J205" i="14"/>
  <c r="J105" i="14"/>
  <c r="F25" i="16"/>
  <c r="H25" i="16" s="1"/>
  <c r="H23" i="16" s="1"/>
  <c r="J52" i="14"/>
  <c r="J87" i="14"/>
  <c r="J86" i="14" s="1"/>
  <c r="F31" i="16" s="1"/>
  <c r="J84" i="14"/>
  <c r="J40" i="14"/>
  <c r="J115" i="14" l="1"/>
  <c r="F38" i="16" s="1"/>
  <c r="H38" i="16" s="1"/>
  <c r="J213" i="14"/>
  <c r="F49" i="16" s="1"/>
  <c r="H49" i="16" s="1"/>
  <c r="H48" i="16" s="1"/>
  <c r="H31" i="16"/>
  <c r="J31" i="16"/>
  <c r="J25" i="16"/>
  <c r="J23" i="16" s="1"/>
  <c r="J104" i="14"/>
  <c r="F33" i="16" s="1"/>
  <c r="H33" i="16" s="1"/>
  <c r="F39" i="16"/>
  <c r="H39" i="16" s="1"/>
  <c r="F36" i="16"/>
  <c r="H36" i="16" s="1"/>
  <c r="H35" i="16" s="1"/>
  <c r="J83" i="14"/>
  <c r="F30" i="16" s="1"/>
  <c r="H30" i="16" s="1"/>
  <c r="J39" i="14"/>
  <c r="F17" i="16" s="1"/>
  <c r="H17" i="16" s="1"/>
  <c r="J37" i="14"/>
  <c r="J14" i="14"/>
  <c r="E23" i="15"/>
  <c r="M15" i="15" s="1"/>
  <c r="K18" i="15" s="1"/>
  <c r="Q14" i="15"/>
  <c r="O14" i="15"/>
  <c r="M14" i="15"/>
  <c r="K14" i="15"/>
  <c r="I14" i="15"/>
  <c r="F40" i="16" l="1"/>
  <c r="J13" i="14"/>
  <c r="F11" i="16" s="1"/>
  <c r="J49" i="16"/>
  <c r="J48" i="16" s="1"/>
  <c r="J33" i="16"/>
  <c r="J38" i="16"/>
  <c r="J17" i="16"/>
  <c r="J36" i="16"/>
  <c r="J35" i="16" s="1"/>
  <c r="J39" i="16"/>
  <c r="J30" i="16"/>
  <c r="J35" i="14"/>
  <c r="K17" i="15"/>
  <c r="K20" i="15" s="1"/>
  <c r="K22" i="15" s="1"/>
  <c r="J49" i="14"/>
  <c r="J21" i="14"/>
  <c r="H40" i="16" l="1"/>
  <c r="H37" i="16" s="1"/>
  <c r="J40" i="16"/>
  <c r="J37" i="16" s="1"/>
  <c r="H29" i="16"/>
  <c r="J29" i="16"/>
  <c r="J32" i="14"/>
  <c r="J31" i="14" s="1"/>
  <c r="F16" i="16"/>
  <c r="J208" i="14"/>
  <c r="J204" i="14"/>
  <c r="J48" i="14"/>
  <c r="J51" i="14"/>
  <c r="F15" i="16" l="1"/>
  <c r="F12" i="16"/>
  <c r="F21" i="16"/>
  <c r="H16" i="16"/>
  <c r="J16" i="16"/>
  <c r="H11" i="16"/>
  <c r="J11" i="16"/>
  <c r="F22" i="16"/>
  <c r="F46" i="16"/>
  <c r="F47" i="16"/>
  <c r="H15" i="16" l="1"/>
  <c r="H13" i="16" s="1"/>
  <c r="J15" i="16"/>
  <c r="J13" i="16" s="1"/>
  <c r="H47" i="16"/>
  <c r="J47" i="16"/>
  <c r="H46" i="16"/>
  <c r="J46" i="16"/>
  <c r="H22" i="16"/>
  <c r="J22" i="16"/>
  <c r="H21" i="16"/>
  <c r="J21" i="16"/>
  <c r="J12" i="16"/>
  <c r="H12" i="16"/>
  <c r="J45" i="16" l="1"/>
  <c r="H45" i="16"/>
  <c r="J20" i="16"/>
  <c r="H20" i="16"/>
  <c r="J9" i="16"/>
  <c r="H9" i="16"/>
  <c r="F19" i="16" l="1"/>
  <c r="H19" i="16" l="1"/>
  <c r="H18" i="16" s="1"/>
  <c r="H52" i="16" s="1"/>
  <c r="H53" i="16" s="1"/>
  <c r="J19" i="16"/>
  <c r="J18" i="16" s="1"/>
  <c r="J52" i="16" l="1"/>
  <c r="J54" i="16" s="1"/>
  <c r="I5" i="16" s="1"/>
  <c r="H54" i="16"/>
  <c r="E55" i="16" s="1"/>
</calcChain>
</file>

<file path=xl/sharedStrings.xml><?xml version="1.0" encoding="utf-8"?>
<sst xmlns="http://schemas.openxmlformats.org/spreadsheetml/2006/main" count="667" uniqueCount="337">
  <si>
    <t>DATA</t>
  </si>
  <si>
    <t>BDI</t>
  </si>
  <si>
    <t>ITEM</t>
  </si>
  <si>
    <t>UNID</t>
  </si>
  <si>
    <t xml:space="preserve">LARGURA </t>
  </si>
  <si>
    <t xml:space="preserve">ALTURA </t>
  </si>
  <si>
    <t>TAXA</t>
  </si>
  <si>
    <t>TOTAL</t>
  </si>
  <si>
    <t>MEMÓRIA DE CÁLCULO</t>
  </si>
  <si>
    <t>1.0</t>
  </si>
  <si>
    <t>1.1</t>
  </si>
  <si>
    <t>TOTAL GERAL</t>
  </si>
  <si>
    <t>PREFEITURA MUNICIPAL DE VERDEJANTE.</t>
  </si>
  <si>
    <t>COMP.</t>
  </si>
  <si>
    <t>PLANILHA ORÇAMENTÁRIA</t>
  </si>
  <si>
    <t>UNID.</t>
  </si>
  <si>
    <t>PREFEITURA MUNICIPAL DE VERDEJANTE</t>
  </si>
  <si>
    <t>AGENTE PROMOTOR:</t>
  </si>
  <si>
    <t>AGENTE FINANCEIRO:</t>
  </si>
  <si>
    <t>ENDEREÇO:</t>
  </si>
  <si>
    <t>PLANILHA BASE</t>
  </si>
  <si>
    <t>FONTE</t>
  </si>
  <si>
    <t>CÓDIGO</t>
  </si>
  <si>
    <t>DISCRIMINAÇÃO DOS SERVIÇOS</t>
  </si>
  <si>
    <t>QUANT.</t>
  </si>
  <si>
    <t>VALOR TOTAL (R$)</t>
  </si>
  <si>
    <t>VALOR UNITÁRIO (R$)</t>
  </si>
  <si>
    <t>VALOR UNITÁRIO C/ BDI (R$)</t>
  </si>
  <si>
    <t>VALOR TOTAL C/ BDI (R$)</t>
  </si>
  <si>
    <t>SUBTOTAL GERAL</t>
  </si>
  <si>
    <t xml:space="preserve">IMPORTA A PLANILHA O VALOR DE:  </t>
  </si>
  <si>
    <t>DISCRIMINÇÃO DOS SERVIÇOS</t>
  </si>
  <si>
    <t>UND</t>
  </si>
  <si>
    <t>VALOR DO SERVIÇO</t>
  </si>
  <si>
    <t>SINAPI</t>
  </si>
  <si>
    <t>1.2</t>
  </si>
  <si>
    <t>1.3</t>
  </si>
  <si>
    <t>M³</t>
  </si>
  <si>
    <t>M²</t>
  </si>
  <si>
    <t>2.0</t>
  </si>
  <si>
    <t>2.1</t>
  </si>
  <si>
    <t>2.2</t>
  </si>
  <si>
    <t>2.3</t>
  </si>
  <si>
    <t>2.4</t>
  </si>
  <si>
    <t>M</t>
  </si>
  <si>
    <t>SERVIÇOS PRELIMINARES</t>
  </si>
  <si>
    <t>85421</t>
  </si>
  <si>
    <t>REMOCAO DE VIDRO COMUM</t>
  </si>
  <si>
    <t>96523</t>
  </si>
  <si>
    <t>PAREDES, PAINEIS E DIVISÓRIAS</t>
  </si>
  <si>
    <t>5.0</t>
  </si>
  <si>
    <t>COBERTURA E IMPERMEABILIZAÇÃO</t>
  </si>
  <si>
    <t>5.1</t>
  </si>
  <si>
    <t>5.2</t>
  </si>
  <si>
    <t>94232</t>
  </si>
  <si>
    <t xml:space="preserve">AMARRAÇÃO DE TELHAS CERÂMICAS OU DE CONCRETO. AF_06/2016 </t>
  </si>
  <si>
    <t>6.0</t>
  </si>
  <si>
    <t>7.0</t>
  </si>
  <si>
    <t>8.0</t>
  </si>
  <si>
    <t>ESQUADRIAS</t>
  </si>
  <si>
    <t>8.1</t>
  </si>
  <si>
    <t>8.2</t>
  </si>
  <si>
    <t>8.3</t>
  </si>
  <si>
    <t>8.4</t>
  </si>
  <si>
    <t>90822</t>
  </si>
  <si>
    <t>PORTA DE MADEIRA PARA PINTURA, SEMI-OCA (LEVE OU MÉDIA), 80X210CM, ESPESSURA DE 3,5CM, INCLUSO DOBRADIÇAS - FORNECIMENTO E INSTALAÇÃO. AF_08/2015</t>
  </si>
  <si>
    <t>9.0</t>
  </si>
  <si>
    <t>VIDROS</t>
  </si>
  <si>
    <t>84957</t>
  </si>
  <si>
    <t xml:space="preserve">VIDRO LISO COMUM TRANSPARENTE, ESPESSURA 5MM </t>
  </si>
  <si>
    <t>9.1</t>
  </si>
  <si>
    <t>PINTURA</t>
  </si>
  <si>
    <t>88486</t>
  </si>
  <si>
    <t>88487</t>
  </si>
  <si>
    <t>73739/001</t>
  </si>
  <si>
    <t xml:space="preserve">PINTURA ESMALTE ACETINADO EM MADEIRA, DUAS DEMAOS
</t>
  </si>
  <si>
    <t xml:space="preserve">APLICAÇÃO MANUAL DE PINTURA COM TINTA LÁTEX PVA EM PAREDES, DUAS DEMÃOS. AF_06/2014
</t>
  </si>
  <si>
    <t xml:space="preserve">APLICAÇÃO MANUAL DE PINTURA COM TINTA LÁTEX PVA EM TETO, DUAS DEMÃOS.AF_06/2014
</t>
  </si>
  <si>
    <t>INSTALAÇÕES ELÉTRICAS</t>
  </si>
  <si>
    <t>INSTALAÇÕES HIDROSSANITÁRIAS</t>
  </si>
  <si>
    <t>95470</t>
  </si>
  <si>
    <t>VASO SANITARIO SIFONADO CONVENCIONAL COM LOUÇA BRANCA, INCLUSO CONJUNTO DE LIGAÇÃO PARA BACIA SANITÁRIA AJUSTÁVEL - FORNECIMENTO E INSTALAÇÃO. AF_10/2016</t>
  </si>
  <si>
    <t>PLANILHA DE COMPOSIÇÃO DE BDI</t>
  </si>
  <si>
    <t>AGENTE PROMOTOR/FINANCEIRO :</t>
  </si>
  <si>
    <t>DATA:</t>
  </si>
  <si>
    <t>DESPESAS INDIRETAS</t>
  </si>
  <si>
    <t>CÁLCULO DO BDI</t>
  </si>
  <si>
    <t>TIPO</t>
  </si>
  <si>
    <t>DESCRIÇÃO</t>
  </si>
  <si>
    <t>TAXA (%)</t>
  </si>
  <si>
    <t>AC</t>
  </si>
  <si>
    <t>Administração Central</t>
  </si>
  <si>
    <t xml:space="preserve">BDI </t>
  </si>
  <si>
    <t>=</t>
  </si>
  <si>
    <t>(1 + AC)</t>
  </si>
  <si>
    <t>x</t>
  </si>
  <si>
    <t>(1 + R)</t>
  </si>
  <si>
    <t>(1 + SG)</t>
  </si>
  <si>
    <t>(1 + L)</t>
  </si>
  <si>
    <t>(1 + DF)</t>
  </si>
  <si>
    <t>-</t>
  </si>
  <si>
    <t>R</t>
  </si>
  <si>
    <t>Riscos</t>
  </si>
  <si>
    <t>(1 - I)</t>
  </si>
  <si>
    <t>SG</t>
  </si>
  <si>
    <t xml:space="preserve">Seguro e Garantia </t>
  </si>
  <si>
    <t>BENEFÍCIOS</t>
  </si>
  <si>
    <t xml:space="preserve">BDI  = </t>
  </si>
  <si>
    <t>(</t>
  </si>
  <si>
    <t>)    (</t>
  </si>
  <si>
    <t>)     (</t>
  </si>
  <si>
    <t>)       (</t>
  </si>
  <si>
    <t>)</t>
  </si>
  <si>
    <t>( 1</t>
  </si>
  <si>
    <t>L</t>
  </si>
  <si>
    <t>Lucro</t>
  </si>
  <si>
    <t>IMPOSTOS</t>
  </si>
  <si>
    <t>a</t>
  </si>
  <si>
    <t>COFINS</t>
  </si>
  <si>
    <t>b</t>
  </si>
  <si>
    <t>PIS</t>
  </si>
  <si>
    <t>c</t>
  </si>
  <si>
    <t>ISS</t>
  </si>
  <si>
    <t>d</t>
  </si>
  <si>
    <t>CPRB (c/ des.)</t>
  </si>
  <si>
    <t>Σ IMPOSTOS (I)  =  (a + b + c + d)</t>
  </si>
  <si>
    <t>DESPESAS FINANCEIRAS</t>
  </si>
  <si>
    <t>DF</t>
  </si>
  <si>
    <t>Despesas Financeiras</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</si>
  <si>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</si>
  <si>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</si>
  <si>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</si>
  <si>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área</t>
  </si>
  <si>
    <t>perímetro</t>
  </si>
  <si>
    <t>Sanitário masculino</t>
  </si>
  <si>
    <t>PINTURA IMUNIZANTE PARA MADEIRA, DUAS DEMAOS</t>
  </si>
  <si>
    <t>84679</t>
  </si>
  <si>
    <t>RETIRADA E RECOLOCAÇÃO DE TELHA CERÂMICA DE ENCAIXE, COM ATÉ DUAS ÁGUAS, INCLUSO IÇAMENTO. AF_07/2019</t>
  </si>
  <si>
    <t>100328</t>
  </si>
  <si>
    <t>SEINFRA</t>
  </si>
  <si>
    <t>ALIZAR DE MADEIRA L= 5 cm (1 FACE)</t>
  </si>
  <si>
    <t>C4422</t>
  </si>
  <si>
    <t>CJ</t>
  </si>
  <si>
    <t>M2</t>
  </si>
  <si>
    <t>PLACA DE OBRA EM CHAPA DE ACO GALVANIZADO</t>
  </si>
  <si>
    <t>74209/001</t>
  </si>
  <si>
    <t>Placa</t>
  </si>
  <si>
    <t>CHAPISCO APLICADO EM ALVENARIA (SEM PRESENÇA DE VÃOS) E ESTRUTURAS DE CONCRETO DE FACHADA, COM COLHER DE PEDREIRO. ARGAMASSA TRAÇO 1:3 COM PREPARO MANUAL. AF_06/2014</t>
  </si>
  <si>
    <t>M3</t>
  </si>
  <si>
    <t>(COMPOSIÇÃO REPRESENTATIVA) EXECUÇÃO DE ESTRUTURAS DE CONCRETO ARMADO, PARA EDIFICAÇÃO INSTITUCIONAL TÉRREA, FCK = 25 MPA. AF_01/2017</t>
  </si>
  <si>
    <t>95957</t>
  </si>
  <si>
    <t>7.1</t>
  </si>
  <si>
    <t>97622</t>
  </si>
  <si>
    <t>DEMOLIÇÃO DE ALVENARIA DE BLOCO FURADO, DE FORMA MANUAL, SEM REAPROVEITAMENTO. AF_12/2017</t>
  </si>
  <si>
    <t>Demolição do Muro da parte de trás</t>
  </si>
  <si>
    <t>3.0</t>
  </si>
  <si>
    <t>3.1</t>
  </si>
  <si>
    <t>8.5</t>
  </si>
  <si>
    <t>8.6</t>
  </si>
  <si>
    <t>10.0</t>
  </si>
  <si>
    <t>10.1</t>
  </si>
  <si>
    <t>10.2</t>
  </si>
  <si>
    <t>10.3</t>
  </si>
  <si>
    <t>UN</t>
  </si>
  <si>
    <t>Iluminação</t>
  </si>
  <si>
    <t>OBJETO: REFORMA E MANUTENÇÃO DA ESCOLA JOSÉ MARTINHO DE SÁ</t>
  </si>
  <si>
    <t>SÍTIO DO ANGICO TORTO, VERDEJANTE-PE</t>
  </si>
  <si>
    <t>COMPOSIÇÃO DE PREÇOS C/ DESONERAÇÃO</t>
  </si>
  <si>
    <t>Empreendimento:</t>
  </si>
  <si>
    <t>Localização:</t>
  </si>
  <si>
    <t xml:space="preserve">Responsável Técnico/ CREA: </t>
  </si>
  <si>
    <t>DGILSON FERREIRA GONDIM - CREA -PE 1817136593</t>
  </si>
  <si>
    <t>Agente promotor:</t>
  </si>
  <si>
    <t>PREFEITURA MUNICIPAL DE VERDEJANTE - PE</t>
  </si>
  <si>
    <t xml:space="preserve">DISCRIMINAÇÃO DOS SERVIÇOS            </t>
  </si>
  <si>
    <t>COMPOSIÇÃO</t>
  </si>
  <si>
    <t>REFERÊNCIA:</t>
  </si>
  <si>
    <t>SINAPI 12/2019 E SINAPI 05/2020</t>
  </si>
  <si>
    <t xml:space="preserve">CÓDIGO </t>
  </si>
  <si>
    <t xml:space="preserve">DISCRIMINAÇÃO DA COMPOSIÇÃO         </t>
  </si>
  <si>
    <t>CUSTO UNITÁRIO (R$)</t>
  </si>
  <si>
    <t>CUSTO TOTAL (R$)</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</si>
  <si>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</si>
  <si>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</si>
  <si>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</si>
  <si>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</si>
  <si>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KG</t>
  </si>
  <si>
    <t>SERVENTE COM ENCARGOS COMPLEMENTARES</t>
  </si>
  <si>
    <t>H</t>
  </si>
  <si>
    <t>CARPINTEIRO DE FORMAS COM ENCARGOS COMPLEMENTARES</t>
  </si>
  <si>
    <t>CONCRETO MAGRO PARA LASTRO, TRAÇO 1:4,5:4,5 (CIMENTO/ AREIA MÉDIA/ BRITA 1) - PREPARO MECÂNICO COM BETONEIRA 400 L. AF_07/2016</t>
  </si>
  <si>
    <t xml:space="preserve">TOTAL GERAL  S/BDI </t>
  </si>
  <si>
    <t>CP-I</t>
  </si>
  <si>
    <t>Portas das Salas de Aula</t>
  </si>
  <si>
    <t>87504</t>
  </si>
  <si>
    <t>ALVENARIA DE VEDAÇÃO DE BLOCOS CERÂMICOS FURADOS NA HORIZONTAL DE 9X19X19CM (ESPESSURA 9CM) DE PAREDES COM ÁREA LÍQUIDA MAIOR OU IGUAL A 6M²SEM VÃOS E ARGAMASSA DE ASSENTAMENTO COM PREPARO MANUAL. AF_06/2014</t>
  </si>
  <si>
    <t>Muro de Trás</t>
  </si>
  <si>
    <t>87530</t>
  </si>
  <si>
    <t>MASSA ÚNICA, PARA RECEBIMENTO DE PINTURA, EM ARGAMASSA TRAÇO 1:2:8, PREPARO MANUAL, APLICADA MANUALMENTE EM FACES INTERNAS DE PAREDES, ESPESSURA DE 20MM, COM EXECUÇÃO DE TALISCAS. AF_06/2014</t>
  </si>
  <si>
    <t>74245/001</t>
  </si>
  <si>
    <t>PINTURA ACRILICA EM PISO CIMENTADO DUAS DEMAOS</t>
  </si>
  <si>
    <t>Muro na Parte de Trás Pilares</t>
  </si>
  <si>
    <t>Muro na Parte de Trás Viga</t>
  </si>
  <si>
    <t>4/5 da Área 870,84m²</t>
  </si>
  <si>
    <t>94990</t>
  </si>
  <si>
    <t>Frente e Direita da Escola</t>
  </si>
  <si>
    <t>Esquerda e Frente da Escola</t>
  </si>
  <si>
    <t>Parte de trás 1</t>
  </si>
  <si>
    <t>Canteiro Mastros</t>
  </si>
  <si>
    <t>97631</t>
  </si>
  <si>
    <t>DEMOLIÇÃO DE ARGAMASSAS, DE FORMA MANUAL, SEM REAPROVEITAMENTO. AF_122017</t>
  </si>
  <si>
    <t>87248</t>
  </si>
  <si>
    <t>REVESTIMENTO CERÂMICO PARA PISO COM PLACAS TIPO ESMALTADA EXTRA DE DIMENSÕES 35X35 CM APLICADA EM AMBIENTES DE ÁREA MAIOR QUE 10 M2. AF_06/2014</t>
  </si>
  <si>
    <t>Cozinha</t>
  </si>
  <si>
    <t>Na parede da Pia</t>
  </si>
  <si>
    <t>Colunas da pia</t>
  </si>
  <si>
    <t>88648</t>
  </si>
  <si>
    <t xml:space="preserve">M </t>
  </si>
  <si>
    <t>RODAPÉ CERÂMICO DE 7CM DE ALTURA COM PLACAS TIPO ESMALTADA EXTRA DE DIMENSÕES 35X35CM. AF_06/2014</t>
  </si>
  <si>
    <t>Rodapé na Cozinha</t>
  </si>
  <si>
    <t>87275</t>
  </si>
  <si>
    <t>REVESTIMENTO CERÂMICO PARA PAREDES INTERNAS COM PLACAS TIPO ESMALTADAEXTRA DE DIMENSÕES 33X45 CM APLICADAS EM AMBIENTES DE ÁREA MAIOR QUE 5 M² A MEIA ALTURA DAS PAREDES. AF_06/2014</t>
  </si>
  <si>
    <t>Porta nas Salas</t>
  </si>
  <si>
    <t>Nas portas da Sala</t>
  </si>
  <si>
    <t>97645</t>
  </si>
  <si>
    <t>REMOÇÃO DE JANELAS, DE FORMA MANUAL, SEM REAPROVEITAMENTO. AF_12/2017</t>
  </si>
  <si>
    <t>Salas de aula 6º,7º,8º,9º</t>
  </si>
  <si>
    <t>Pré II</t>
  </si>
  <si>
    <t>Salas 4º</t>
  </si>
  <si>
    <t>Sala em frente ao 4º, 3º,5º e Pré I</t>
  </si>
  <si>
    <t>Salas de aula 6º,7º,8º,9º. Janelas Quebradas</t>
  </si>
  <si>
    <t>Sala em frente ao 4º, 3º,5º e Pré I. Janelas Quebradas</t>
  </si>
  <si>
    <t>C1426</t>
  </si>
  <si>
    <t>GRADE DE FERRO DE PROTEÇÃO</t>
  </si>
  <si>
    <t>Janelas Secretaria</t>
  </si>
  <si>
    <t>C3425</t>
  </si>
  <si>
    <t>PINTURA A ÓLEO PARA FERRO FUNDIDO</t>
  </si>
  <si>
    <t>C1280</t>
  </si>
  <si>
    <t>ESMALTE DUAS DEMÃOS EM ESQUADRIAS DE MADEIRA</t>
  </si>
  <si>
    <t>C1284</t>
  </si>
  <si>
    <t>09.02.040</t>
  </si>
  <si>
    <t>PORTAO EM CHAPA DE FERRO N.16 , GALVANIZADA,
INCLUSIVE FECHADURA DE SOBREPOR BRASIL OU SIM
E ASSENTAMENTO.</t>
  </si>
  <si>
    <t>EMLURB</t>
  </si>
  <si>
    <t>Portão da Entrada</t>
  </si>
  <si>
    <t>Janelas da Cozinha. Quebrados</t>
  </si>
  <si>
    <t>Janelas da Cozinha.</t>
  </si>
  <si>
    <t>Frente da Escola Trecho 1</t>
  </si>
  <si>
    <t>Frente da Escola Trecho 2</t>
  </si>
  <si>
    <t>Descontos</t>
  </si>
  <si>
    <t>Parede em frente a secretaria</t>
  </si>
  <si>
    <t>Lateral Direita da Escola</t>
  </si>
  <si>
    <t>Lateral Esqueda da Escola</t>
  </si>
  <si>
    <t>Descontos Janelas 2 Laterais</t>
  </si>
  <si>
    <t>Fundos</t>
  </si>
  <si>
    <t>Corredor Entrada</t>
  </si>
  <si>
    <t>Corredor Lado Esquerdo</t>
  </si>
  <si>
    <t>Meio</t>
  </si>
  <si>
    <t>Corredor Lado Esquerdo Entrada</t>
  </si>
  <si>
    <t>Meio Parte Canteiro</t>
  </si>
  <si>
    <t>Parte de cima do Canteiro</t>
  </si>
  <si>
    <t>Parede em frente ao canteiro dos WC MEIO</t>
  </si>
  <si>
    <t>WC Feminino Dentro e Fora</t>
  </si>
  <si>
    <t>Secretaria</t>
  </si>
  <si>
    <t>Coordenação</t>
  </si>
  <si>
    <t>Diretoria</t>
  </si>
  <si>
    <t>WC Masculino</t>
  </si>
  <si>
    <t>Parede do Meio</t>
  </si>
  <si>
    <t>Caibros Deteriorados</t>
  </si>
  <si>
    <t>Linhas de madeira Principais- Proteção</t>
  </si>
  <si>
    <t>Linhas de madeira Principais Corredor esquerdo- Proteção</t>
  </si>
  <si>
    <t>Pintura na Entrada 1</t>
  </si>
  <si>
    <t>Pintura na Entrada 2</t>
  </si>
  <si>
    <t>Área</t>
  </si>
  <si>
    <t>Portas e Janelas de Madeira. Somatório de todos os descontos + 2m² de cada por conta do modelo de cálculo - Porta de entrada da escola, Janelas da cozinha Basculhante e a de ferro</t>
  </si>
  <si>
    <t>Portão de Entrada Novo</t>
  </si>
  <si>
    <t>Portão de Entrada Menor</t>
  </si>
  <si>
    <t>Janela da Cozinha</t>
  </si>
  <si>
    <t>Pintura nas Grades Portas</t>
  </si>
  <si>
    <t>Pintura nas Grades de Janela</t>
  </si>
  <si>
    <t>Pintura parte da Frente</t>
  </si>
  <si>
    <t>Janela</t>
  </si>
  <si>
    <t>ALVENARIA E REVESTIMENTO</t>
  </si>
  <si>
    <t>4.0</t>
  </si>
  <si>
    <t>COBERTURA</t>
  </si>
  <si>
    <t>4.1</t>
  </si>
  <si>
    <t>4.2</t>
  </si>
  <si>
    <t>5.3</t>
  </si>
  <si>
    <t>5.4</t>
  </si>
  <si>
    <t>5.5</t>
  </si>
  <si>
    <t>CERÂMICAS E CALÇADA</t>
  </si>
  <si>
    <t>6.1</t>
  </si>
  <si>
    <t>6.2</t>
  </si>
  <si>
    <t>6.3</t>
  </si>
  <si>
    <t>6.4</t>
  </si>
  <si>
    <t>6.5</t>
  </si>
  <si>
    <t>6.6</t>
  </si>
  <si>
    <t>Pintura no portão da entrada da escola INTERNO</t>
  </si>
  <si>
    <t>Portão Acesso a Quadra</t>
  </si>
  <si>
    <t>Janelas</t>
  </si>
  <si>
    <t>Portas</t>
  </si>
  <si>
    <t>Portas do WC Masc.</t>
  </si>
  <si>
    <t>C3598</t>
  </si>
  <si>
    <t>LAVATÓRIO DE LOUÇA BRANCA S/COLUNA C/TORNEIRA PLÁSTICA E ACESSÓRIOS - PADRÃO POPULAR</t>
  </si>
  <si>
    <t>Sanitário feminino</t>
  </si>
  <si>
    <t>9.2</t>
  </si>
  <si>
    <t>97610</t>
  </si>
  <si>
    <t>LÂMPADA COMPACTA DE LED 10 W, BASE E27 - FORNECIMENTO E INSTALAÇÃO. AF_02/2020</t>
  </si>
  <si>
    <t>100903</t>
  </si>
  <si>
    <t>LÂMPADA TUBULAR LED DE 18/20 W, BASE G13 - FORNECIMENTO E INSTALAÇÃO. AF_02/2020_P</t>
  </si>
  <si>
    <t>Corredores e Salas</t>
  </si>
  <si>
    <t>C4809</t>
  </si>
  <si>
    <t>LUMINÁRIA DE EMBUTIR, EM LED, CORPO EM ALUMÍNIO E REFLETOR EM ALUMÍNIOANODIZADO DE ALTO BRILHO, POTÊNCIA MINIMA 40W E MAXIMA DE 50W</t>
  </si>
  <si>
    <t>LUMINÁRIA DE EMBUTIR, EM LED, CORPO EM ALUMÍNIO E REFLETOR EM ALUMÍNIO ANODIZADO DE ALTO BRILHO, POTÊNCIA MINIMA 40W E MAXIMA DE 50W</t>
  </si>
  <si>
    <t>Parte Central do Meio</t>
  </si>
  <si>
    <t>SINAPI 03/2020 c/ des.; SEINFRA 024.1; EMLURB JUL/2018</t>
  </si>
  <si>
    <t>8.7</t>
  </si>
  <si>
    <t>C0588</t>
  </si>
  <si>
    <t>CAIAÇÃO EM DUAS DEMÃOS COM SUPERCAL</t>
  </si>
  <si>
    <t>Parte Lateral da entrada-Direita</t>
  </si>
  <si>
    <t>Parte Lateral da entrada-Esquerda</t>
  </si>
  <si>
    <t>Muro Parte da Frente</t>
  </si>
  <si>
    <t>Muro Lateral Direita</t>
  </si>
  <si>
    <t>Muro Fundos</t>
  </si>
  <si>
    <t>Muro Lateral Esquerda</t>
  </si>
  <si>
    <t>Portas das Divisórias dos Banheiros</t>
  </si>
  <si>
    <t>OBRA:  REFORMA E MANUTENÇÃO DA ESCOLA JOSÉ MARTINHO DE SÁ</t>
  </si>
  <si>
    <t xml:space="preserve"> REFORMA E MANUTENÇÃO DA ESCOLA JOSÉ MARTINHO DE SÁ</t>
  </si>
  <si>
    <t>EXECUÇÃO DE PASSEIO (CALÇADA) OU PISO DE CONCRETO COM CONCRETO MOLDADO IN LOCO, FEITO EM OBRA, ACABAMENTO CONVENCIONAL, NÃO ARMADO. AF_07/2016</t>
  </si>
  <si>
    <t>Área Amarração</t>
  </si>
  <si>
    <t>Corredor Direita</t>
  </si>
  <si>
    <t>Corredor Esquerda</t>
  </si>
  <si>
    <t>WCs</t>
  </si>
  <si>
    <t>Secretaria, Diretoria e Coordenação</t>
  </si>
  <si>
    <t>ÁREA</t>
  </si>
  <si>
    <t xml:space="preserve"> Tesouras Salas</t>
  </si>
  <si>
    <t>BDI (26,84%)</t>
  </si>
  <si>
    <t>(CENTO E DEZONEVE MIL, QUINHENTOS E CINQUENTA E SEIS REAIS E DEZOITO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</si>
</sst>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R$&quot;\ * #,##0.00_-;\-&quot;R$&quot;\ * #,##0.00_-;_-&quot;R$&quot;\ * &quot;-&quot;??_-;_-@_-"/>
    <numFmt numFmtId="43" formatCode="_-* #,##0.00_-;\-* #,##0.00_-;_-* &quot;-&quot;??_-;_-@_-"/>
    <numFmt numFmtId="164" formatCode="_(* #,##0.00_);_(* \(#,##0.00\);_(* &quot;-&quot;??_);_(@_)"/>
    <numFmt numFmtId="165" formatCode="&quot;R$&quot;\ #,##0.00"/>
    <numFmt numFmtId="166" formatCode="_(&quot;R$ &quot;* #,##0.00_);_(&quot;R$ &quot;* \(#,##0.00\);_(&quot;R$ &quot;* &quot;-&quot;??_);_(@_)"/>
    <numFmt numFmtId="167" formatCode="_(&quot;R$ &quot;* #,##0.00_);_(&quot;R$ &quot;* \(#,##0.00\);_(&quot;R$ &quot;* \-??_);_(@_)"/>
    <numFmt numFmtId="168" formatCode="_(&quot;R$&quot;* #,##0.00_);_(&quot;R$&quot;* \(#,##0.00\);_(&quot;R$&quot;* &quot;-&quot;??_);_(@_)"/>
    <numFmt numFmtId="169" formatCode="&quot;R$ &quot;#,##0_);\(&quot;R$ &quot;#,##0\)"/>
    <numFmt numFmtId="170" formatCode="_(* #,##0.00_);_(* \(#,##0.00\);_(* \-??_);_(@_)"/>
    <numFmt numFmtId="171" formatCode="#,##0.0000"/>
    <numFmt numFmtId="172" formatCode="0.00000"/>
    <numFmt numFmtId="173" formatCode="0.0000"/>
    <numFmt numFmtId="174" formatCode="_-&quot;R$&quot;\ * #,##0.0000_-;\-&quot;R$&quot;\ * #,##0.0000_-;_-&quot;R$&quot;\ * &quot;-&quot;??_-;_-@_-"/>
    <numFmt numFmtId="175" formatCode="_-* #,##0.00\ _€_-;\-* #,##0.00\ _€_-;_-* &quot;-&quot;??\ _€_-;_-@_-"/>
    <numFmt numFmtId="176" formatCode="#\,##0."/>
    <numFmt numFmtId="177" formatCode="_(&quot;$&quot;* #,##0_);_(&quot;$&quot;* \(#,##0\);_(&quot;$&quot;* &quot;-&quot;_);_(@_)"/>
    <numFmt numFmtId="178" formatCode="_(&quot;$&quot;* #,##0.00_);_(&quot;$&quot;* \(#,##0.00\);_(&quot;$&quot;* &quot;-&quot;??_);_(@_)"/>
    <numFmt numFmtId="179" formatCode="\$#."/>
    <numFmt numFmtId="180" formatCode="#,##0.00&quot; &quot;;&quot; (&quot;#,##0.00&quot;)&quot;;&quot; -&quot;#&quot; &quot;;@&quot; &quot;"/>
    <numFmt numFmtId="181" formatCode="#,##0.00&quot; &quot;;&quot;-&quot;#,##0.00&quot; &quot;;&quot; -&quot;#&quot; &quot;;@&quot; &quot;"/>
    <numFmt numFmtId="182" formatCode="#.00"/>
    <numFmt numFmtId="183" formatCode="0.00_)"/>
    <numFmt numFmtId="184" formatCode="%#.00"/>
    <numFmt numFmtId="185" formatCode="#\,##0.00"/>
    <numFmt numFmtId="186" formatCode="[$R$-416]&quot; &quot;#,##0.00;[Red]&quot;-&quot;[$R$-416]&quot; &quot;#,##0.00"/>
    <numFmt numFmtId="187" formatCode="#,"/>
    <numFmt numFmtId="188" formatCode="_(* #,##0.0000_);_(* \(#,##0.0000\);_(* &quot;-&quot;??_);_(@_)"/>
    <numFmt numFmtId="189" formatCode="_(* #,##0_);_(* \(#,##0\);_(* &quot;-&quot;_);_(@_)"/>
    <numFmt numFmtId="190" formatCode="#."/>
  </numFmts>
  <fonts count="53">
    <font>
      <sz val="11"/>
      <color theme="1"/>
      <name val="Calibri"/>
      <family val="2"/>
      <scheme val="minor"/>
    </font>
    <font>
      <sz val="10"/>
      <name val="Arial"/>
      <family val="2"/>
    </font>
    <font>
      <sz val="10"/>
      <name val="Arial"/>
      <family val="2"/>
    </font>
    <font>
      <b/>
      <sz val="10"/>
      <name val="Arial"/>
      <family val="2"/>
    </font>
    <font>
      <sz val="10"/>
      <color indexed="8"/>
      <name val="Arial"/>
      <family val="2"/>
    </font>
    <font>
      <b/>
      <sz val="10"/>
      <color indexed="8"/>
      <name val="Arial"/>
      <family val="2"/>
    </font>
    <font>
      <b/>
      <sz val="12"/>
      <name val="Arial"/>
      <family val="2"/>
    </font>
    <font>
      <sz val="11"/>
      <color theme="1"/>
      <name val="Calibri"/>
      <family val="2"/>
      <scheme val="minor"/>
    </font>
    <font>
      <b/>
      <sz val="9"/>
      <name val="Arial"/>
      <family val="2"/>
    </font>
    <font>
      <sz val="9"/>
      <name val="Arial"/>
      <family val="2"/>
    </font>
    <font>
      <sz val="10"/>
      <color indexed="8"/>
      <name val="MS Sans Serif"/>
      <family val="2"/>
    </font>
    <font>
      <sz val="11"/>
      <color indexed="8"/>
      <name val="Calibri"/>
      <family val="2"/>
    </font>
    <font>
      <b/>
      <sz val="18"/>
      <color indexed="56"/>
      <name val="Cambria"/>
      <family val="2"/>
    </font>
    <font>
      <u/>
      <sz val="10"/>
      <name val="Arial"/>
      <family val="2"/>
    </font>
    <font>
      <b/>
      <sz val="11"/>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rgb="FF000000"/>
      <name val="Arial1"/>
    </font>
    <font>
      <sz val="1"/>
      <color indexed="8"/>
      <name val="Courier"/>
      <family val="3"/>
    </font>
    <font>
      <sz val="11"/>
      <color rgb="FF000000"/>
      <name val="Calibri"/>
      <family val="2"/>
    </font>
    <font>
      <u/>
      <sz val="6"/>
      <color indexed="36"/>
      <name val="MS Sans Serif"/>
      <family val="2"/>
    </font>
    <font>
      <sz val="8"/>
      <name val="Arial"/>
      <family val="2"/>
    </font>
    <font>
      <b/>
      <i/>
      <sz val="16"/>
      <color rgb="FF000000"/>
      <name val="Arial"/>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1"/>
      <color rgb="FF000000"/>
      <name val="Arial"/>
      <family val="2"/>
    </font>
    <font>
      <b/>
      <sz val="14"/>
      <name val="Arial"/>
      <family val="2"/>
    </font>
    <font>
      <sz val="11"/>
      <color indexed="8"/>
      <name val="Arial"/>
      <family val="2"/>
    </font>
    <font>
      <b/>
      <i/>
      <u/>
      <sz val="11"/>
      <color rgb="FF000000"/>
      <name val="Arial"/>
      <family val="2"/>
    </font>
    <font>
      <sz val="10"/>
      <name val="MS Sans Serif"/>
      <family val="2"/>
    </font>
    <font>
      <sz val="1"/>
      <color indexed="18"/>
      <name val="Courier"/>
      <family val="3"/>
    </font>
    <font>
      <b/>
      <sz val="1"/>
      <color indexed="8"/>
      <name val="Courier"/>
      <family val="3"/>
    </font>
    <font>
      <sz val="11"/>
      <color theme="1"/>
      <name val="Calibri"/>
      <family val="2"/>
      <scheme val="minor"/>
    </font>
    <font>
      <sz val="10"/>
      <name val="Courier"/>
      <family val="3"/>
    </font>
    <font>
      <sz val="1"/>
      <color indexed="8"/>
      <name val="Courier"/>
      <family val="3"/>
    </font>
    <font>
      <sz val="10"/>
      <color rgb="FF000000"/>
      <name val="Arial1"/>
      <charset val="134"/>
    </font>
    <font>
      <sz val="10"/>
      <color indexed="8"/>
      <name val="MS Sans Serif"/>
      <family val="2"/>
    </font>
    <font>
      <b/>
      <i/>
      <sz val="16"/>
      <name val="Helv"/>
      <charset val="134"/>
    </font>
    <font>
      <u/>
      <sz val="6"/>
      <color indexed="36"/>
      <name val="MS Sans Serif"/>
      <family val="2"/>
    </font>
    <font>
      <sz val="10"/>
      <name val="MS Sans Serif"/>
      <family val="2"/>
    </font>
    <font>
      <sz val="1"/>
      <color indexed="18"/>
      <name val="Courier"/>
      <family val="3"/>
    </font>
    <font>
      <b/>
      <sz val="18"/>
      <color indexed="56"/>
      <name val="Cambria"/>
      <family val="1"/>
    </font>
    <font>
      <b/>
      <sz val="1"/>
      <color indexed="8"/>
      <name val="Courier"/>
      <family val="3"/>
    </font>
    <font>
      <sz val="10"/>
      <color rgb="FFFF0000"/>
      <name val="Arial"/>
      <family val="2"/>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mediumGray"/>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E3FBD1"/>
        <bgColor indexed="64"/>
      </patternFill>
    </fill>
    <fill>
      <patternFill patternType="lightGray"/>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theme="0" tint="-0.149967955565050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775">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6" fontId="2" fillId="0" borderId="0" applyFont="0" applyFill="0" applyBorder="0" applyAlignment="0" applyProtection="0"/>
    <xf numFmtId="167" fontId="2" fillId="0" borderId="0" applyFill="0" applyBorder="0" applyAlignment="0" applyProtection="0"/>
    <xf numFmtId="167" fontId="2" fillId="0" borderId="0" applyFill="0" applyBorder="0" applyAlignment="0" applyProtection="0"/>
    <xf numFmtId="168" fontId="2" fillId="0" borderId="0" applyFont="0" applyFill="0" applyBorder="0" applyAlignment="0" applyProtection="0"/>
    <xf numFmtId="167" fontId="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1" fillId="0" borderId="0" applyFont="0" applyFill="0" applyBorder="0" applyAlignment="0" applyProtection="0"/>
    <xf numFmtId="17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43" fontId="11" fillId="0" borderId="0" applyFont="0" applyFill="0" applyBorder="0" applyAlignment="0" applyProtection="0"/>
    <xf numFmtId="0" fontId="7" fillId="0" borderId="0"/>
    <xf numFmtId="164" fontId="1" fillId="0" borderId="0" applyFont="0" applyFill="0" applyBorder="0" applyAlignment="0" applyProtection="0"/>
    <xf numFmtId="44" fontId="1" fillId="0" borderId="0" applyFont="0" applyFill="0" applyBorder="0" applyAlignment="0" applyProtection="0"/>
    <xf numFmtId="0" fontId="10" fillId="0" borderId="0"/>
    <xf numFmtId="0" fontId="23" fillId="0" borderId="0" applyNumberFormat="0" applyBorder="0" applyProtection="0"/>
    <xf numFmtId="0" fontId="23" fillId="0" borderId="0" applyNumberFormat="0" applyBorder="0" applyProtection="0"/>
    <xf numFmtId="175" fontId="1" fillId="0" borderId="0" applyFont="0" applyFill="0" applyBorder="0" applyAlignment="0" applyProtection="0"/>
    <xf numFmtId="176" fontId="24" fillId="0" borderId="0">
      <protection locked="0"/>
    </xf>
    <xf numFmtId="0" fontId="3" fillId="14" borderId="3" applyFill="0" applyBorder="0" applyAlignment="0" applyProtection="0">
      <alignment vertical="center"/>
      <protection locked="0"/>
    </xf>
    <xf numFmtId="177" fontId="1" fillId="0" borderId="0" applyFont="0" applyFill="0" applyBorder="0" applyAlignment="0" applyProtection="0"/>
    <xf numFmtId="178" fontId="1" fillId="0" borderId="0" applyFont="0" applyFill="0" applyBorder="0" applyAlignment="0" applyProtection="0"/>
    <xf numFmtId="179" fontId="24" fillId="0" borderId="0">
      <protection locked="0"/>
    </xf>
    <xf numFmtId="0" fontId="24" fillId="0" borderId="0">
      <protection locked="0"/>
    </xf>
    <xf numFmtId="0" fontId="24" fillId="0" borderId="0">
      <protection locked="0"/>
    </xf>
    <xf numFmtId="180" fontId="23" fillId="0" borderId="0" applyBorder="0" applyProtection="0"/>
    <xf numFmtId="180" fontId="23" fillId="0" borderId="0" applyBorder="0" applyProtection="0"/>
    <xf numFmtId="0" fontId="11" fillId="0" borderId="0"/>
    <xf numFmtId="0" fontId="23" fillId="0" borderId="0" applyNumberFormat="0" applyBorder="0" applyProtection="0"/>
    <xf numFmtId="0" fontId="25" fillId="0" borderId="0" applyNumberFormat="0" applyBorder="0" applyProtection="0"/>
    <xf numFmtId="0" fontId="11" fillId="0" borderId="0"/>
    <xf numFmtId="181" fontId="25" fillId="0" borderId="0" applyBorder="0" applyProtection="0"/>
    <xf numFmtId="182" fontId="24" fillId="0" borderId="0">
      <protection locked="0"/>
    </xf>
    <xf numFmtId="182" fontId="24" fillId="0" borderId="0">
      <protection locked="0"/>
    </xf>
    <xf numFmtId="0" fontId="26" fillId="0" borderId="0" applyNumberFormat="0" applyFill="0" applyBorder="0" applyAlignment="0" applyProtection="0">
      <alignment vertical="top"/>
      <protection locked="0"/>
    </xf>
    <xf numFmtId="38" fontId="27" fillId="15" borderId="0" applyNumberFormat="0" applyBorder="0" applyAlignment="0" applyProtection="0"/>
    <xf numFmtId="0" fontId="28" fillId="0" borderId="0" applyNumberFormat="0" applyBorder="0" applyProtection="0">
      <alignment horizontal="center"/>
    </xf>
    <xf numFmtId="0" fontId="24" fillId="0" borderId="0">
      <protection locked="0"/>
    </xf>
    <xf numFmtId="0" fontId="24" fillId="0" borderId="0">
      <protection locked="0"/>
    </xf>
    <xf numFmtId="0" fontId="28" fillId="0" borderId="0" applyNumberFormat="0" applyBorder="0" applyProtection="0">
      <alignment horizontal="center" textRotation="90"/>
    </xf>
    <xf numFmtId="0" fontId="29" fillId="0" borderId="0" applyNumberFormat="0" applyFill="0" applyBorder="0" applyAlignment="0" applyProtection="0">
      <alignment vertical="top"/>
      <protection locked="0"/>
    </xf>
    <xf numFmtId="0" fontId="30" fillId="0" borderId="0"/>
    <xf numFmtId="10" fontId="27" fillId="16" borderId="1" applyNumberFormat="0" applyBorder="0" applyAlignment="0" applyProtection="0"/>
    <xf numFmtId="0" fontId="1" fillId="0" borderId="0">
      <alignment horizontal="centerContinuous" vertical="justify"/>
    </xf>
    <xf numFmtId="0" fontId="1" fillId="0" borderId="0">
      <alignment horizontal="centerContinuous" vertical="justify"/>
    </xf>
    <xf numFmtId="0" fontId="1" fillId="0" borderId="0">
      <alignment horizontal="centerContinuous" vertical="justify"/>
    </xf>
    <xf numFmtId="0" fontId="1" fillId="0" borderId="0">
      <alignment horizontal="centerContinuous" vertical="justify"/>
    </xf>
    <xf numFmtId="0" fontId="1" fillId="0" borderId="0">
      <alignment horizontal="centerContinuous" vertical="justify"/>
    </xf>
    <xf numFmtId="0" fontId="31" fillId="0" borderId="0" applyAlignment="0">
      <alignment horizontal="center"/>
    </xf>
    <xf numFmtId="166" fontId="1" fillId="0" borderId="0" applyFont="0" applyFill="0" applyBorder="0" applyAlignment="0" applyProtection="0"/>
    <xf numFmtId="44" fontId="11" fillId="0" borderId="0" applyFont="0" applyFill="0" applyBorder="0" applyAlignment="0" applyProtection="0"/>
    <xf numFmtId="183"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34"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lignment horizontal="left" vertical="center" indent="12"/>
    </xf>
    <xf numFmtId="0" fontId="27" fillId="0" borderId="3" applyBorder="0">
      <alignment horizontal="left" vertical="center" wrapText="1" indent="2"/>
      <protection locked="0"/>
    </xf>
    <xf numFmtId="0" fontId="27" fillId="0" borderId="3" applyBorder="0">
      <alignment horizontal="left" vertical="center" wrapText="1" indent="3"/>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84" fontId="24" fillId="0" borderId="0">
      <protection locked="0"/>
    </xf>
    <xf numFmtId="184" fontId="24" fillId="0" borderId="0">
      <protection locked="0"/>
    </xf>
    <xf numFmtId="185" fontId="24"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Border="0" applyProtection="0"/>
    <xf numFmtId="186" fontId="37" fillId="0" borderId="0" applyBorder="0" applyProtection="0"/>
    <xf numFmtId="38" fontId="38" fillId="0" borderId="0" applyFont="0" applyFill="0" applyBorder="0" applyAlignment="0" applyProtection="0"/>
    <xf numFmtId="187" fontId="39" fillId="0" borderId="0">
      <protection locked="0"/>
    </xf>
    <xf numFmtId="188" fontId="1" fillId="0" borderId="0" applyFont="0" applyFill="0" applyBorder="0" applyAlignment="0" applyProtection="0"/>
    <xf numFmtId="170" fontId="1"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9" fontId="33" fillId="0" borderId="0" applyFont="0" applyFill="0" applyBorder="0" applyAlignment="0" applyProtection="0"/>
    <xf numFmtId="0" fontId="38" fillId="0" borderId="0"/>
    <xf numFmtId="0" fontId="40" fillId="0" borderId="0">
      <protection locked="0"/>
    </xf>
    <xf numFmtId="0" fontId="40" fillId="0" borderId="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33" fillId="0" borderId="0" applyFont="0" applyFill="0" applyBorder="0" applyAlignment="0" applyProtection="0"/>
    <xf numFmtId="0" fontId="41" fillId="0" borderId="0"/>
    <xf numFmtId="0" fontId="42" fillId="0" borderId="0"/>
    <xf numFmtId="164" fontId="7" fillId="0" borderId="0" applyFont="0" applyFill="0" applyBorder="0" applyAlignment="0" applyProtection="0"/>
    <xf numFmtId="0" fontId="43" fillId="0" borderId="0">
      <protection locked="0"/>
    </xf>
    <xf numFmtId="166" fontId="7" fillId="0" borderId="0" applyFont="0" applyFill="0" applyBorder="0" applyAlignment="0" applyProtection="0"/>
    <xf numFmtId="0" fontId="43" fillId="0" borderId="0">
      <protection locked="0"/>
    </xf>
    <xf numFmtId="0" fontId="3" fillId="0" borderId="3" applyFill="0" applyBorder="0" applyAlignment="0" applyProtection="0">
      <alignment vertical="center"/>
      <protection locked="0"/>
    </xf>
    <xf numFmtId="0" fontId="44" fillId="0" borderId="0" applyNumberFormat="0" applyBorder="0" applyProtection="0"/>
    <xf numFmtId="180" fontId="44" fillId="0" borderId="0" applyBorder="0" applyProtection="0"/>
    <xf numFmtId="0" fontId="1" fillId="0" borderId="0"/>
    <xf numFmtId="0" fontId="34" fillId="0" borderId="0"/>
    <xf numFmtId="164" fontId="1" fillId="0" borderId="0" applyFont="0" applyFill="0" applyBorder="0" applyAlignment="0" applyProtection="0"/>
    <xf numFmtId="0" fontId="45" fillId="0" borderId="0"/>
    <xf numFmtId="0" fontId="1" fillId="0" borderId="0"/>
    <xf numFmtId="0" fontId="44" fillId="0" borderId="0" applyNumberFormat="0" applyBorder="0" applyProtection="0"/>
    <xf numFmtId="176" fontId="43" fillId="0" borderId="0">
      <protection locked="0"/>
    </xf>
    <xf numFmtId="166" fontId="1" fillId="0" borderId="0" applyFont="0" applyFill="0" applyBorder="0" applyAlignment="0" applyProtection="0"/>
    <xf numFmtId="179" fontId="43" fillId="0" borderId="0">
      <protection locked="0"/>
    </xf>
    <xf numFmtId="180" fontId="44" fillId="0" borderId="0" applyBorder="0" applyProtection="0"/>
    <xf numFmtId="0" fontId="44" fillId="0" borderId="0" applyNumberFormat="0" applyBorder="0" applyProtection="0"/>
    <xf numFmtId="182" fontId="43" fillId="0" borderId="0">
      <protection locked="0"/>
    </xf>
    <xf numFmtId="182" fontId="43" fillId="0" borderId="0">
      <protection locked="0"/>
    </xf>
    <xf numFmtId="0" fontId="47" fillId="0" borderId="0" applyNumberFormat="0" applyFill="0" applyBorder="0" applyAlignment="0" applyProtection="0">
      <alignment vertical="top"/>
      <protection locked="0"/>
    </xf>
    <xf numFmtId="0" fontId="43" fillId="0" borderId="0">
      <protection locked="0"/>
    </xf>
    <xf numFmtId="0" fontId="43" fillId="0" borderId="0">
      <protection locked="0"/>
    </xf>
    <xf numFmtId="166" fontId="7" fillId="0" borderId="0" applyFont="0" applyFill="0" applyBorder="0" applyAlignment="0" applyProtection="0"/>
    <xf numFmtId="44" fontId="36" fillId="0" borderId="0" applyFont="0" applyFill="0" applyBorder="0" applyAlignment="0" applyProtection="0"/>
    <xf numFmtId="168" fontId="1" fillId="0" borderId="0" applyFont="0" applyFill="0" applyBorder="0" applyAlignment="0" applyProtection="0"/>
    <xf numFmtId="166" fontId="7" fillId="0" borderId="0" applyFont="0" applyFill="0" applyBorder="0" applyAlignment="0" applyProtection="0"/>
    <xf numFmtId="183" fontId="46" fillId="0" borderId="0"/>
    <xf numFmtId="0" fontId="34" fillId="0" borderId="0"/>
    <xf numFmtId="184" fontId="43" fillId="0" borderId="0">
      <protection locked="0"/>
    </xf>
    <xf numFmtId="185" fontId="43" fillId="0" borderId="0">
      <protection locked="0"/>
    </xf>
    <xf numFmtId="38" fontId="48" fillId="0" borderId="0" applyFont="0" applyFill="0" applyBorder="0" applyAlignment="0" applyProtection="0"/>
    <xf numFmtId="190" fontId="49" fillId="0" borderId="0">
      <protection locked="0"/>
    </xf>
    <xf numFmtId="43" fontId="7" fillId="0" borderId="0" applyFont="0" applyFill="0" applyBorder="0" applyAlignment="0" applyProtection="0"/>
    <xf numFmtId="43" fontId="7" fillId="0" borderId="0" applyFont="0" applyFill="0" applyBorder="0" applyAlignment="0" applyProtection="0"/>
    <xf numFmtId="164" fontId="36" fillId="0" borderId="0" applyFont="0" applyFill="0" applyBorder="0" applyAlignment="0" applyProtection="0"/>
    <xf numFmtId="170" fontId="1" fillId="0" borderId="0" applyFill="0" applyBorder="0" applyAlignment="0" applyProtection="0"/>
    <xf numFmtId="170" fontId="1" fillId="0" borderId="0" applyFill="0" applyBorder="0" applyAlignment="0" applyProtection="0"/>
    <xf numFmtId="180" fontId="44" fillId="0" borderId="0" applyBorder="0" applyProtection="0"/>
    <xf numFmtId="164" fontId="1" fillId="0" borderId="0" applyFont="0" applyFill="0" applyBorder="0" applyAlignment="0" applyProtection="0"/>
    <xf numFmtId="164" fontId="1" fillId="0" borderId="0" applyFont="0" applyFill="0" applyBorder="0" applyAlignment="0" applyProtection="0"/>
    <xf numFmtId="0" fontId="50" fillId="0" borderId="0" applyNumberFormat="0" applyFill="0" applyBorder="0" applyAlignment="0" applyProtection="0"/>
    <xf numFmtId="0" fontId="51" fillId="0" borderId="0">
      <protection locked="0"/>
    </xf>
    <xf numFmtId="0" fontId="51" fillId="0" borderId="0">
      <protection locked="0"/>
    </xf>
    <xf numFmtId="0" fontId="41" fillId="0" borderId="0"/>
  </cellStyleXfs>
  <cellXfs count="291">
    <xf numFmtId="0" fontId="0" fillId="0" borderId="0" xfId="0"/>
    <xf numFmtId="0" fontId="4" fillId="0" borderId="0" xfId="0" applyFont="1"/>
    <xf numFmtId="49" fontId="4" fillId="0" borderId="0" xfId="0" applyNumberFormat="1" applyFont="1"/>
    <xf numFmtId="0" fontId="4" fillId="0" borderId="0" xfId="0" applyFont="1" applyAlignment="1">
      <alignment horizontal="center"/>
    </xf>
    <xf numFmtId="0" fontId="3" fillId="3" borderId="1" xfId="1" applyFont="1" applyFill="1" applyBorder="1" applyAlignment="1">
      <alignment horizontal="center" vertical="center" wrapText="1"/>
    </xf>
    <xf numFmtId="0" fontId="4" fillId="3" borderId="0" xfId="0" applyFont="1" applyFill="1"/>
    <xf numFmtId="164" fontId="2" fillId="3" borderId="1" xfId="3" applyFont="1" applyFill="1" applyBorder="1" applyAlignment="1">
      <alignment horizontal="center" vertical="center" wrapText="1"/>
    </xf>
    <xf numFmtId="0" fontId="5" fillId="3" borderId="0" xfId="0" applyFont="1" applyFill="1"/>
    <xf numFmtId="0" fontId="5" fillId="3" borderId="1" xfId="0" applyFont="1" applyFill="1" applyBorder="1"/>
    <xf numFmtId="49" fontId="2" fillId="3" borderId="1" xfId="1" applyNumberFormat="1" applyFont="1" applyFill="1" applyBorder="1" applyAlignment="1">
      <alignment horizontal="center" vertical="center" wrapText="1"/>
    </xf>
    <xf numFmtId="0" fontId="3" fillId="2" borderId="1" xfId="1" applyFont="1" applyFill="1" applyBorder="1" applyAlignment="1">
      <alignment vertical="center" wrapText="1"/>
    </xf>
    <xf numFmtId="49" fontId="6" fillId="0" borderId="4" xfId="1" applyNumberFormat="1" applyFont="1" applyBorder="1" applyAlignment="1">
      <alignment vertical="center"/>
    </xf>
    <xf numFmtId="49" fontId="9" fillId="0" borderId="4" xfId="1" applyNumberFormat="1" applyFont="1" applyBorder="1" applyAlignment="1">
      <alignment vertical="center"/>
    </xf>
    <xf numFmtId="164" fontId="3" fillId="4" borderId="1" xfId="3" applyFont="1" applyFill="1" applyBorder="1" applyAlignment="1">
      <alignment horizontal="center" vertical="center" wrapText="1"/>
    </xf>
    <xf numFmtId="0" fontId="3" fillId="5" borderId="5" xfId="1" applyFont="1" applyFill="1" applyBorder="1" applyAlignment="1">
      <alignment vertical="center" wrapText="1"/>
    </xf>
    <xf numFmtId="164" fontId="3" fillId="5" borderId="1" xfId="3" applyFont="1" applyFill="1" applyBorder="1" applyAlignment="1">
      <alignment horizontal="center" vertical="center" wrapText="1"/>
    </xf>
    <xf numFmtId="0" fontId="8" fillId="0" borderId="2" xfId="1" applyFont="1" applyFill="1" applyBorder="1" applyAlignment="1">
      <alignment vertical="center"/>
    </xf>
    <xf numFmtId="0" fontId="8" fillId="0" borderId="4" xfId="1" applyFont="1" applyFill="1" applyBorder="1" applyAlignment="1">
      <alignment vertical="center"/>
    </xf>
    <xf numFmtId="0" fontId="9" fillId="0" borderId="2" xfId="1" applyFont="1" applyFill="1" applyBorder="1" applyAlignment="1">
      <alignment vertical="distributed"/>
    </xf>
    <xf numFmtId="0" fontId="9" fillId="0" borderId="4" xfId="1" applyFont="1" applyFill="1" applyBorder="1" applyAlignment="1">
      <alignment vertical="distributed"/>
    </xf>
    <xf numFmtId="14" fontId="9" fillId="0" borderId="4" xfId="1" applyNumberFormat="1" applyFont="1" applyFill="1" applyBorder="1" applyAlignment="1">
      <alignment vertical="center"/>
    </xf>
    <xf numFmtId="49" fontId="6" fillId="0" borderId="2" xfId="1" applyNumberFormat="1" applyFont="1" applyBorder="1" applyAlignment="1">
      <alignment vertical="center"/>
    </xf>
    <xf numFmtId="49" fontId="3" fillId="5" borderId="1" xfId="1" applyNumberFormat="1" applyFont="1" applyFill="1" applyBorder="1" applyAlignment="1">
      <alignment horizontal="center" vertical="center" wrapText="1"/>
    </xf>
    <xf numFmtId="0" fontId="2" fillId="0" borderId="1" xfId="0" applyFont="1" applyFill="1" applyBorder="1" applyAlignment="1">
      <alignment horizontal="justify" vertical="top"/>
    </xf>
    <xf numFmtId="4" fontId="2" fillId="3" borderId="1" xfId="3" applyNumberFormat="1" applyFont="1" applyFill="1" applyBorder="1" applyAlignment="1">
      <alignment horizontal="center" vertical="center" wrapText="1"/>
    </xf>
    <xf numFmtId="165" fontId="2" fillId="3" borderId="1" xfId="3" applyNumberFormat="1" applyFont="1" applyFill="1" applyBorder="1" applyAlignment="1">
      <alignment horizontal="center" vertical="center" wrapText="1"/>
    </xf>
    <xf numFmtId="165" fontId="3" fillId="8" borderId="1" xfId="1" applyNumberFormat="1" applyFont="1" applyFill="1" applyBorder="1" applyAlignment="1">
      <alignment vertical="center" wrapText="1"/>
    </xf>
    <xf numFmtId="0" fontId="3" fillId="8" borderId="4" xfId="1" applyFont="1" applyFill="1" applyBorder="1" applyAlignment="1">
      <alignment vertical="center" wrapText="1"/>
    </xf>
    <xf numFmtId="43" fontId="3" fillId="8" borderId="1" xfId="1" applyNumberFormat="1" applyFont="1" applyFill="1" applyBorder="1" applyAlignment="1">
      <alignment vertical="center" wrapText="1"/>
    </xf>
    <xf numFmtId="49" fontId="2" fillId="0" borderId="2" xfId="1" applyNumberFormat="1" applyFont="1" applyBorder="1" applyAlignment="1">
      <alignment vertical="justify"/>
    </xf>
    <xf numFmtId="49" fontId="2" fillId="0" borderId="4" xfId="1" applyNumberFormat="1" applyFont="1" applyBorder="1" applyAlignment="1">
      <alignment vertical="center"/>
    </xf>
    <xf numFmtId="49" fontId="3" fillId="5" borderId="5" xfId="1" applyNumberFormat="1" applyFont="1" applyFill="1" applyBorder="1" applyAlignment="1">
      <alignment horizontal="center" vertical="center" wrapText="1"/>
    </xf>
    <xf numFmtId="0" fontId="3" fillId="5" borderId="5" xfId="1" applyFont="1" applyFill="1" applyBorder="1" applyAlignment="1">
      <alignment horizontal="center" vertical="center"/>
    </xf>
    <xf numFmtId="4" fontId="3" fillId="3" borderId="1" xfId="3"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xf>
    <xf numFmtId="4" fontId="2" fillId="0" borderId="1" xfId="3" applyNumberFormat="1" applyFont="1" applyFill="1" applyBorder="1" applyAlignment="1">
      <alignment horizontal="center" vertical="center" wrapText="1"/>
    </xf>
    <xf numFmtId="49" fontId="9" fillId="0" borderId="4" xfId="1" applyNumberFormat="1" applyFont="1" applyBorder="1" applyAlignment="1">
      <alignment horizontal="left" vertical="center"/>
    </xf>
    <xf numFmtId="49" fontId="2" fillId="0" borderId="1" xfId="0" applyNumberFormat="1" applyFont="1" applyFill="1" applyBorder="1" applyAlignment="1">
      <alignment horizontal="center" vertical="center"/>
    </xf>
    <xf numFmtId="0" fontId="4" fillId="0" borderId="0" xfId="0" applyFont="1" applyFill="1"/>
    <xf numFmtId="0" fontId="2" fillId="0" borderId="1" xfId="0" applyFont="1" applyFill="1" applyBorder="1" applyAlignment="1">
      <alignment horizontal="center" vertical="top"/>
    </xf>
    <xf numFmtId="0" fontId="2" fillId="0" borderId="1" xfId="0" applyFont="1" applyFill="1" applyBorder="1" applyAlignment="1">
      <alignment horizontal="justify" vertical="top" wrapText="1"/>
    </xf>
    <xf numFmtId="4" fontId="4" fillId="0" borderId="0" xfId="0" applyNumberFormat="1" applyFont="1" applyFill="1"/>
    <xf numFmtId="14" fontId="9" fillId="0" borderId="6" xfId="1" applyNumberFormat="1" applyFont="1" applyFill="1" applyBorder="1" applyAlignment="1">
      <alignment horizontal="center" vertical="center"/>
    </xf>
    <xf numFmtId="0" fontId="2" fillId="0" borderId="1" xfId="0" applyFont="1" applyBorder="1" applyAlignment="1">
      <alignment horizontal="center" vertical="center"/>
    </xf>
    <xf numFmtId="0" fontId="13" fillId="3" borderId="1" xfId="1" applyFont="1" applyFill="1" applyBorder="1" applyAlignment="1">
      <alignment horizontal="left" vertical="center"/>
    </xf>
    <xf numFmtId="164" fontId="8" fillId="0" borderId="10" xfId="3" applyFont="1" applyFill="1" applyBorder="1" applyAlignment="1">
      <alignment horizontal="center" vertical="center"/>
    </xf>
    <xf numFmtId="49" fontId="3" fillId="4" borderId="5" xfId="1" applyNumberFormat="1" applyFont="1" applyFill="1" applyBorder="1" applyAlignment="1">
      <alignment horizontal="center" vertical="center" wrapText="1"/>
    </xf>
    <xf numFmtId="0" fontId="3" fillId="4" borderId="5" xfId="1" applyFont="1" applyFill="1" applyBorder="1" applyAlignment="1">
      <alignment horizontal="center" vertical="center" wrapText="1"/>
    </xf>
    <xf numFmtId="164" fontId="3" fillId="4" borderId="5" xfId="3" applyFont="1" applyFill="1" applyBorder="1" applyAlignment="1">
      <alignment horizontal="center" vertical="center" wrapText="1"/>
    </xf>
    <xf numFmtId="4" fontId="4" fillId="3" borderId="0" xfId="0" applyNumberFormat="1" applyFont="1" applyFill="1"/>
    <xf numFmtId="10" fontId="9" fillId="0" borderId="7" xfId="2" applyNumberFormat="1" applyFont="1" applyFill="1" applyBorder="1" applyAlignment="1">
      <alignment vertical="center"/>
    </xf>
    <xf numFmtId="49" fontId="3" fillId="7" borderId="1" xfId="1" applyNumberFormat="1" applyFont="1" applyFill="1" applyBorder="1" applyAlignment="1">
      <alignment horizontal="center" vertical="center" wrapText="1"/>
    </xf>
    <xf numFmtId="0" fontId="3" fillId="7" borderId="1" xfId="1" applyFont="1" applyFill="1" applyBorder="1" applyAlignment="1">
      <alignment horizontal="left" vertical="center"/>
    </xf>
    <xf numFmtId="0" fontId="3" fillId="7" borderId="1" xfId="1" applyFont="1" applyFill="1" applyBorder="1" applyAlignment="1">
      <alignment horizontal="center" vertical="center" wrapText="1"/>
    </xf>
    <xf numFmtId="164" fontId="3" fillId="7" borderId="1" xfId="3" applyFont="1" applyFill="1" applyBorder="1" applyAlignment="1">
      <alignment horizontal="center" vertical="center" wrapText="1"/>
    </xf>
    <xf numFmtId="165" fontId="3" fillId="7" borderId="1" xfId="3" applyNumberFormat="1" applyFont="1" applyFill="1" applyBorder="1" applyAlignment="1">
      <alignment horizontal="center" vertical="center" wrapText="1"/>
    </xf>
    <xf numFmtId="49" fontId="3" fillId="7" borderId="5" xfId="1" applyNumberFormat="1" applyFont="1" applyFill="1" applyBorder="1" applyAlignment="1">
      <alignment horizontal="center" vertical="center" wrapText="1"/>
    </xf>
    <xf numFmtId="0" fontId="3" fillId="7" borderId="5" xfId="1" applyFont="1" applyFill="1" applyBorder="1" applyAlignment="1">
      <alignment horizontal="left" vertical="center"/>
    </xf>
    <xf numFmtId="0" fontId="3" fillId="7" borderId="5" xfId="1" applyFont="1" applyFill="1" applyBorder="1" applyAlignment="1">
      <alignment horizontal="center" vertical="center" wrapText="1"/>
    </xf>
    <xf numFmtId="164" fontId="3" fillId="7" borderId="5" xfId="3" applyFont="1" applyFill="1" applyBorder="1" applyAlignment="1">
      <alignment horizontal="center" vertical="center" wrapText="1"/>
    </xf>
    <xf numFmtId="0" fontId="3" fillId="4" borderId="5" xfId="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top" wrapText="1"/>
    </xf>
    <xf numFmtId="0" fontId="3" fillId="0" borderId="1" xfId="0" applyFont="1" applyBorder="1" applyAlignment="1">
      <alignment horizontal="center" vertical="center"/>
    </xf>
    <xf numFmtId="0" fontId="17" fillId="0" borderId="25" xfId="0" applyFont="1" applyBorder="1" applyAlignment="1">
      <alignment horizontal="center" vertical="center"/>
    </xf>
    <xf numFmtId="0" fontId="0" fillId="0" borderId="26" xfId="0" applyBorder="1"/>
    <xf numFmtId="0" fontId="0" fillId="0" borderId="0" xfId="0" applyBorder="1"/>
    <xf numFmtId="0" fontId="0" fillId="0" borderId="17" xfId="0" applyBorder="1"/>
    <xf numFmtId="0" fontId="17" fillId="0" borderId="25" xfId="0" applyFont="1" applyBorder="1" applyAlignment="1">
      <alignment horizontal="center"/>
    </xf>
    <xf numFmtId="0" fontId="16" fillId="9" borderId="29" xfId="0" applyFont="1" applyFill="1" applyBorder="1" applyAlignment="1">
      <alignment horizontal="center"/>
    </xf>
    <xf numFmtId="0" fontId="16" fillId="9" borderId="32" xfId="0" applyFont="1" applyFill="1" applyBorder="1" applyAlignment="1">
      <alignment horizontal="center"/>
    </xf>
    <xf numFmtId="0" fontId="14" fillId="9" borderId="32" xfId="0" applyFont="1" applyFill="1" applyBorder="1"/>
    <xf numFmtId="0" fontId="17" fillId="0" borderId="26" xfId="0" applyFont="1" applyBorder="1" applyAlignment="1">
      <alignment horizontal="center"/>
    </xf>
    <xf numFmtId="0" fontId="17" fillId="0" borderId="0" xfId="0" applyFont="1" applyBorder="1" applyAlignment="1">
      <alignment horizontal="center"/>
    </xf>
    <xf numFmtId="0" fontId="16" fillId="12" borderId="8" xfId="0" applyFont="1" applyFill="1" applyBorder="1" applyAlignment="1">
      <alignment horizontal="right" vertical="center"/>
    </xf>
    <xf numFmtId="0" fontId="16" fillId="12" borderId="8" xfId="0" applyFont="1" applyFill="1" applyBorder="1" applyAlignment="1">
      <alignment horizontal="center"/>
    </xf>
    <xf numFmtId="0" fontId="16" fillId="12" borderId="8" xfId="0" applyFont="1" applyFill="1" applyBorder="1" applyAlignment="1">
      <alignment horizontal="left"/>
    </xf>
    <xf numFmtId="0" fontId="14" fillId="12" borderId="8" xfId="0" applyFont="1" applyFill="1" applyBorder="1"/>
    <xf numFmtId="0" fontId="16" fillId="12" borderId="0" xfId="0" applyFont="1" applyFill="1" applyBorder="1" applyAlignment="1">
      <alignment vertical="center"/>
    </xf>
    <xf numFmtId="0" fontId="16" fillId="12" borderId="0" xfId="0" applyFont="1" applyFill="1" applyBorder="1" applyAlignment="1">
      <alignment horizontal="center"/>
    </xf>
    <xf numFmtId="0" fontId="16" fillId="12" borderId="0" xfId="0" applyFont="1" applyFill="1" applyBorder="1" applyAlignment="1">
      <alignment horizontal="right"/>
    </xf>
    <xf numFmtId="1" fontId="16" fillId="12" borderId="0" xfId="0" applyNumberFormat="1" applyFont="1" applyFill="1" applyBorder="1" applyAlignment="1">
      <alignment horizontal="center"/>
    </xf>
    <xf numFmtId="0" fontId="16" fillId="12" borderId="0" xfId="0" applyFont="1" applyFill="1" applyBorder="1" applyAlignment="1">
      <alignment horizontal="left"/>
    </xf>
    <xf numFmtId="0" fontId="14" fillId="12" borderId="0" xfId="0" applyFont="1" applyFill="1" applyBorder="1"/>
    <xf numFmtId="0" fontId="16" fillId="0" borderId="26" xfId="0" applyFont="1" applyBorder="1" applyAlignment="1">
      <alignment horizontal="center"/>
    </xf>
    <xf numFmtId="0" fontId="16" fillId="0" borderId="0" xfId="0" applyFont="1" applyBorder="1" applyAlignment="1">
      <alignment horizontal="center"/>
    </xf>
    <xf numFmtId="0" fontId="14" fillId="0" borderId="0" xfId="0" applyFont="1" applyBorder="1"/>
    <xf numFmtId="0" fontId="14" fillId="0" borderId="17" xfId="0" applyFont="1" applyBorder="1"/>
    <xf numFmtId="172" fontId="16" fillId="12" borderId="8" xfId="0" applyNumberFormat="1" applyFont="1" applyFill="1" applyBorder="1" applyAlignment="1">
      <alignment horizontal="center"/>
    </xf>
    <xf numFmtId="172" fontId="16" fillId="12" borderId="0" xfId="0" applyNumberFormat="1" applyFont="1" applyFill="1" applyBorder="1" applyAlignment="1">
      <alignment horizontal="center"/>
    </xf>
    <xf numFmtId="173" fontId="16" fillId="12" borderId="0" xfId="0" applyNumberFormat="1" applyFont="1" applyFill="1" applyBorder="1" applyAlignment="1">
      <alignment horizontal="center"/>
    </xf>
    <xf numFmtId="1" fontId="16" fillId="12" borderId="0" xfId="0" applyNumberFormat="1" applyFont="1" applyFill="1" applyBorder="1" applyAlignment="1">
      <alignment horizontal="left"/>
    </xf>
    <xf numFmtId="0" fontId="16" fillId="12" borderId="35" xfId="0" applyFont="1" applyFill="1" applyBorder="1" applyAlignment="1">
      <alignment horizontal="center"/>
    </xf>
    <xf numFmtId="0" fontId="16" fillId="12" borderId="36" xfId="0" applyFont="1" applyFill="1" applyBorder="1" applyAlignment="1">
      <alignment horizontal="center"/>
    </xf>
    <xf numFmtId="10" fontId="16" fillId="12" borderId="37" xfId="0" applyNumberFormat="1" applyFont="1" applyFill="1" applyBorder="1" applyAlignment="1">
      <alignment horizontal="center"/>
    </xf>
    <xf numFmtId="0" fontId="17" fillId="0" borderId="38" xfId="0" applyFont="1" applyBorder="1" applyAlignment="1">
      <alignment horizontal="center"/>
    </xf>
    <xf numFmtId="0" fontId="17" fillId="0" borderId="41" xfId="0" applyFont="1" applyBorder="1" applyAlignment="1">
      <alignment horizontal="center"/>
    </xf>
    <xf numFmtId="0" fontId="17" fillId="0" borderId="19" xfId="0" applyFont="1" applyBorder="1" applyAlignment="1">
      <alignment horizontal="center"/>
    </xf>
    <xf numFmtId="0" fontId="0" fillId="0" borderId="19" xfId="0" applyBorder="1"/>
    <xf numFmtId="0" fontId="0" fillId="0" borderId="20" xfId="0" applyBorder="1"/>
    <xf numFmtId="0" fontId="13" fillId="0" borderId="1" xfId="0" applyFont="1" applyFill="1" applyBorder="1" applyAlignment="1">
      <alignment horizontal="justify" vertical="top" wrapText="1"/>
    </xf>
    <xf numFmtId="4" fontId="3" fillId="0" borderId="1" xfId="3" applyNumberFormat="1" applyFont="1" applyFill="1" applyBorder="1" applyAlignment="1">
      <alignment horizontal="center" vertical="center" wrapText="1"/>
    </xf>
    <xf numFmtId="0" fontId="8" fillId="0" borderId="5" xfId="1" applyFont="1" applyFill="1" applyBorder="1" applyAlignment="1">
      <alignment horizontal="center" vertical="center"/>
    </xf>
    <xf numFmtId="49" fontId="3" fillId="3"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top"/>
    </xf>
    <xf numFmtId="0" fontId="1" fillId="0" borderId="1" xfId="0" applyFont="1" applyFill="1" applyBorder="1" applyAlignment="1">
      <alignment horizontal="justify" vertical="top" wrapText="1"/>
    </xf>
    <xf numFmtId="0" fontId="1" fillId="0" borderId="1" xfId="0" applyFont="1" applyBorder="1" applyAlignment="1">
      <alignment horizontal="center" vertical="center"/>
    </xf>
    <xf numFmtId="165" fontId="4" fillId="0" borderId="0" xfId="0" applyNumberFormat="1" applyFont="1" applyAlignment="1">
      <alignment horizontal="center"/>
    </xf>
    <xf numFmtId="44" fontId="14" fillId="3" borderId="1" xfId="41" applyFont="1" applyFill="1" applyBorder="1" applyAlignment="1"/>
    <xf numFmtId="174" fontId="1" fillId="3" borderId="1" xfId="41" applyNumberFormat="1" applyFill="1" applyBorder="1" applyAlignment="1"/>
    <xf numFmtId="0" fontId="20" fillId="17" borderId="3" xfId="39" applyFont="1" applyFill="1" applyBorder="1" applyAlignment="1">
      <alignment horizontal="center" vertical="center"/>
    </xf>
    <xf numFmtId="0" fontId="20" fillId="17" borderId="1" xfId="39" applyFont="1" applyFill="1" applyBorder="1" applyAlignment="1">
      <alignment horizontal="center" vertical="center"/>
    </xf>
    <xf numFmtId="4" fontId="20" fillId="17" borderId="1" xfId="39" applyNumberFormat="1" applyFont="1" applyFill="1" applyBorder="1" applyAlignment="1">
      <alignment horizontal="center" vertical="center"/>
    </xf>
    <xf numFmtId="0" fontId="20" fillId="0" borderId="1" xfId="39" applyFont="1" applyFill="1" applyBorder="1" applyAlignment="1">
      <alignment horizontal="center" vertical="center"/>
    </xf>
    <xf numFmtId="0" fontId="20" fillId="0" borderId="4" xfId="39" applyFont="1" applyFill="1" applyBorder="1" applyAlignment="1">
      <alignment horizontal="center" vertical="center"/>
    </xf>
    <xf numFmtId="0" fontId="20" fillId="0" borderId="7" xfId="39" applyFont="1" applyFill="1" applyBorder="1" applyAlignment="1">
      <alignment horizontal="center" vertical="center" wrapText="1"/>
    </xf>
    <xf numFmtId="4" fontId="20" fillId="0" borderId="1" xfId="39" applyNumberFormat="1" applyFont="1" applyFill="1" applyBorder="1" applyAlignment="1">
      <alignment horizontal="center" vertical="center"/>
    </xf>
    <xf numFmtId="0" fontId="20" fillId="17" borderId="1" xfId="39" applyFont="1" applyFill="1" applyBorder="1" applyAlignment="1">
      <alignment horizontal="center" vertical="center" wrapText="1"/>
    </xf>
    <xf numFmtId="4" fontId="20" fillId="17" borderId="1" xfId="39" applyNumberFormat="1" applyFont="1" applyFill="1" applyBorder="1" applyAlignment="1">
      <alignment horizontal="center" vertical="center" wrapText="1"/>
    </xf>
    <xf numFmtId="0" fontId="7" fillId="3" borderId="1" xfId="39" applyFill="1" applyBorder="1" applyAlignment="1">
      <alignment horizontal="center" vertical="center"/>
    </xf>
    <xf numFmtId="0" fontId="21" fillId="3" borderId="4" xfId="39" applyFont="1" applyFill="1" applyBorder="1" applyAlignment="1">
      <alignment horizontal="center" vertical="center"/>
    </xf>
    <xf numFmtId="0" fontId="7" fillId="3" borderId="1" xfId="39" applyFill="1" applyBorder="1" applyAlignment="1">
      <alignment wrapText="1"/>
    </xf>
    <xf numFmtId="4" fontId="21" fillId="0" borderId="1" xfId="39" applyNumberFormat="1" applyFont="1" applyFill="1" applyBorder="1" applyAlignment="1">
      <alignment horizontal="center" vertical="center"/>
    </xf>
    <xf numFmtId="2" fontId="1" fillId="3" borderId="1" xfId="40" applyNumberFormat="1" applyFill="1" applyBorder="1" applyAlignment="1">
      <alignment horizontal="center"/>
    </xf>
    <xf numFmtId="174" fontId="1" fillId="3" borderId="1" xfId="41" applyNumberFormat="1" applyFill="1" applyBorder="1" applyAlignment="1">
      <alignment horizontal="center"/>
    </xf>
    <xf numFmtId="1" fontId="22" fillId="3" borderId="1" xfId="39" applyNumberFormat="1" applyFont="1" applyFill="1" applyBorder="1" applyAlignment="1">
      <alignment horizontal="center" vertical="center" shrinkToFit="1"/>
    </xf>
    <xf numFmtId="0" fontId="7" fillId="3" borderId="1" xfId="39" applyFill="1" applyBorder="1" applyAlignment="1">
      <alignment horizontal="center"/>
    </xf>
    <xf numFmtId="0" fontId="7" fillId="3" borderId="1" xfId="39" applyFill="1" applyBorder="1"/>
    <xf numFmtId="0" fontId="41" fillId="3" borderId="1" xfId="39" applyFont="1" applyFill="1" applyBorder="1" applyAlignment="1">
      <alignment horizontal="center" vertical="center"/>
    </xf>
    <xf numFmtId="0" fontId="14" fillId="3" borderId="1" xfId="39" applyFont="1" applyFill="1" applyBorder="1"/>
    <xf numFmtId="0" fontId="14" fillId="3" borderId="1" xfId="39" applyFont="1" applyFill="1" applyBorder="1" applyAlignment="1">
      <alignment horizontal="center" vertical="center"/>
    </xf>
    <xf numFmtId="164" fontId="41" fillId="3" borderId="1" xfId="40" applyFont="1" applyFill="1" applyBorder="1"/>
    <xf numFmtId="44" fontId="41" fillId="3" borderId="1" xfId="41" applyFont="1" applyFill="1" applyBorder="1"/>
    <xf numFmtId="0" fontId="52" fillId="0" borderId="1" xfId="0" applyFont="1" applyFill="1" applyBorder="1" applyAlignment="1">
      <alignment horizontal="justify" vertical="top"/>
    </xf>
    <xf numFmtId="0" fontId="1" fillId="0" borderId="1" xfId="0" applyFont="1" applyFill="1" applyBorder="1" applyAlignment="1">
      <alignment horizontal="center" vertical="top"/>
    </xf>
    <xf numFmtId="4" fontId="1" fillId="0" borderId="1" xfId="3" applyNumberFormat="1" applyFont="1" applyFill="1" applyBorder="1" applyAlignment="1">
      <alignment horizontal="center" vertical="center" wrapText="1"/>
    </xf>
    <xf numFmtId="0" fontId="9" fillId="0" borderId="1" xfId="0" applyFont="1" applyFill="1" applyBorder="1" applyAlignment="1">
      <alignment horizontal="justify" vertical="top" wrapText="1"/>
    </xf>
    <xf numFmtId="0" fontId="3" fillId="8" borderId="3" xfId="1" applyFont="1" applyFill="1" applyBorder="1" applyAlignment="1">
      <alignment horizontal="right" vertical="center" wrapText="1"/>
    </xf>
    <xf numFmtId="0" fontId="3" fillId="8" borderId="2" xfId="1" applyFont="1" applyFill="1" applyBorder="1" applyAlignment="1">
      <alignment horizontal="right" vertical="center" wrapText="1"/>
    </xf>
    <xf numFmtId="49" fontId="8" fillId="0" borderId="12" xfId="1" applyNumberFormat="1" applyFont="1" applyFill="1" applyBorder="1" applyAlignment="1">
      <alignment horizontal="right" vertical="center"/>
    </xf>
    <xf numFmtId="49" fontId="8" fillId="0" borderId="0" xfId="1" applyNumberFormat="1" applyFont="1" applyFill="1" applyBorder="1" applyAlignment="1">
      <alignment horizontal="right" vertical="center"/>
    </xf>
    <xf numFmtId="165" fontId="3" fillId="0" borderId="12"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0" xfId="0" applyNumberFormat="1" applyFont="1" applyBorder="1" applyAlignment="1">
      <alignment horizontal="center"/>
    </xf>
    <xf numFmtId="0" fontId="8" fillId="0" borderId="5"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4" xfId="1" applyFont="1" applyFill="1" applyBorder="1" applyAlignment="1">
      <alignment horizontal="center" vertical="center"/>
    </xf>
    <xf numFmtId="49" fontId="8" fillId="0" borderId="3" xfId="1" applyNumberFormat="1" applyFont="1" applyBorder="1" applyAlignment="1">
      <alignment vertical="center"/>
    </xf>
    <xf numFmtId="49" fontId="8" fillId="0" borderId="2" xfId="1" applyNumberFormat="1" applyFont="1" applyBorder="1" applyAlignment="1">
      <alignment vertical="center"/>
    </xf>
    <xf numFmtId="0" fontId="8" fillId="0" borderId="3" xfId="1" applyFont="1" applyFill="1" applyBorder="1" applyAlignment="1">
      <alignment horizontal="center" vertical="distributed"/>
    </xf>
    <xf numFmtId="0" fontId="8" fillId="0" borderId="2" xfId="1" applyFont="1" applyFill="1" applyBorder="1" applyAlignment="1">
      <alignment horizontal="center" vertical="distributed"/>
    </xf>
    <xf numFmtId="0" fontId="8" fillId="0" borderId="4" xfId="1" applyFont="1" applyFill="1" applyBorder="1" applyAlignment="1">
      <alignment horizontal="center" vertical="distributed"/>
    </xf>
    <xf numFmtId="164" fontId="8" fillId="0" borderId="12" xfId="3" applyFont="1" applyFill="1" applyBorder="1" applyAlignment="1">
      <alignment horizontal="center" vertical="center"/>
    </xf>
    <xf numFmtId="164" fontId="8" fillId="0" borderId="11" xfId="3"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49" fontId="8" fillId="0" borderId="3" xfId="1" applyNumberFormat="1" applyFont="1" applyBorder="1" applyAlignment="1">
      <alignment horizontal="left" vertical="center"/>
    </xf>
    <xf numFmtId="49" fontId="8" fillId="0" borderId="2" xfId="1" applyNumberFormat="1" applyFont="1" applyBorder="1" applyAlignment="1">
      <alignment horizontal="left" vertical="center"/>
    </xf>
    <xf numFmtId="164" fontId="9" fillId="0" borderId="8" xfId="3" applyFont="1" applyFill="1" applyBorder="1" applyAlignment="1">
      <alignment horizontal="center" vertical="center" wrapText="1"/>
    </xf>
    <xf numFmtId="164" fontId="9" fillId="0" borderId="9" xfId="3" applyFont="1" applyFill="1" applyBorder="1" applyAlignment="1">
      <alignment horizontal="center" vertical="center" wrapText="1"/>
    </xf>
    <xf numFmtId="43" fontId="9" fillId="0" borderId="7" xfId="1" applyNumberFormat="1" applyFont="1" applyFill="1" applyBorder="1" applyAlignment="1">
      <alignment horizontal="center" vertical="center"/>
    </xf>
    <xf numFmtId="43" fontId="9" fillId="0" borderId="9" xfId="1" applyNumberFormat="1" applyFont="1" applyFill="1" applyBorder="1" applyAlignment="1">
      <alignment horizontal="center" vertical="center"/>
    </xf>
    <xf numFmtId="49" fontId="8" fillId="6" borderId="7" xfId="1" applyNumberFormat="1" applyFont="1" applyFill="1" applyBorder="1" applyAlignment="1">
      <alignment horizontal="center" vertical="justify"/>
    </xf>
    <xf numFmtId="49" fontId="8" fillId="6" borderId="8" xfId="1" applyNumberFormat="1" applyFont="1" applyFill="1" applyBorder="1" applyAlignment="1">
      <alignment horizontal="center" vertical="justify"/>
    </xf>
    <xf numFmtId="49" fontId="8" fillId="6" borderId="9" xfId="1" applyNumberFormat="1" applyFont="1" applyFill="1" applyBorder="1" applyAlignment="1">
      <alignment horizontal="center" vertical="justify"/>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1" xfId="0" applyNumberFormat="1" applyFont="1" applyBorder="1" applyAlignment="1">
      <alignment horizontal="center"/>
    </xf>
    <xf numFmtId="0" fontId="3" fillId="0" borderId="1" xfId="1" applyFont="1" applyFill="1" applyBorder="1" applyAlignment="1">
      <alignment horizontal="center" vertical="center"/>
    </xf>
    <xf numFmtId="49" fontId="3" fillId="0" borderId="3" xfId="1" applyNumberFormat="1" applyFont="1" applyBorder="1" applyAlignment="1">
      <alignment horizontal="left" vertical="center"/>
    </xf>
    <xf numFmtId="49" fontId="3" fillId="0" borderId="2" xfId="1" applyNumberFormat="1" applyFont="1" applyBorder="1" applyAlignment="1">
      <alignment horizontal="left" vertical="center"/>
    </xf>
    <xf numFmtId="0" fontId="3" fillId="0" borderId="5" xfId="1" applyFont="1" applyFill="1" applyBorder="1" applyAlignment="1">
      <alignment horizontal="justify" vertical="distributed"/>
    </xf>
    <xf numFmtId="49" fontId="3" fillId="0" borderId="3" xfId="1" applyNumberFormat="1" applyFont="1" applyBorder="1" applyAlignment="1">
      <alignment horizontal="left" vertical="justify"/>
    </xf>
    <xf numFmtId="49" fontId="3" fillId="0" borderId="2" xfId="1" applyNumberFormat="1" applyFont="1" applyBorder="1" applyAlignment="1">
      <alignment horizontal="left" vertical="justify"/>
    </xf>
    <xf numFmtId="164" fontId="3" fillId="0" borderId="10" xfId="3" applyFont="1" applyFill="1" applyBorder="1" applyAlignment="1">
      <alignment horizontal="center" vertical="center"/>
    </xf>
    <xf numFmtId="164" fontId="3" fillId="0" borderId="11" xfId="3"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10" fontId="9" fillId="0" borderId="7" xfId="2" applyNumberFormat="1" applyFont="1" applyFill="1" applyBorder="1" applyAlignment="1">
      <alignment horizontal="center" vertical="center"/>
    </xf>
    <xf numFmtId="10" fontId="9" fillId="0" borderId="9" xfId="2" applyNumberFormat="1" applyFont="1" applyFill="1" applyBorder="1" applyAlignment="1">
      <alignment horizontal="center" vertical="center"/>
    </xf>
    <xf numFmtId="14" fontId="2" fillId="0" borderId="7" xfId="1" applyNumberFormat="1" applyFont="1" applyFill="1" applyBorder="1" applyAlignment="1">
      <alignment horizontal="center" vertical="center"/>
    </xf>
    <xf numFmtId="14" fontId="2" fillId="0" borderId="9" xfId="1" applyNumberFormat="1" applyFont="1" applyFill="1" applyBorder="1" applyAlignment="1">
      <alignment horizontal="center" vertical="center"/>
    </xf>
    <xf numFmtId="49" fontId="3" fillId="6" borderId="3" xfId="1" applyNumberFormat="1" applyFont="1" applyFill="1" applyBorder="1" applyAlignment="1">
      <alignment horizontal="center" vertical="justify"/>
    </xf>
    <xf numFmtId="49" fontId="3" fillId="6" borderId="2" xfId="1" applyNumberFormat="1" applyFont="1" applyFill="1" applyBorder="1" applyAlignment="1">
      <alignment horizontal="center" vertical="justify"/>
    </xf>
    <xf numFmtId="49" fontId="3" fillId="6" borderId="8" xfId="1" applyNumberFormat="1" applyFont="1" applyFill="1" applyBorder="1" applyAlignment="1">
      <alignment horizontal="center" vertical="justify"/>
    </xf>
    <xf numFmtId="49" fontId="3" fillId="6" borderId="9" xfId="1" applyNumberFormat="1" applyFont="1" applyFill="1" applyBorder="1" applyAlignment="1">
      <alignment horizontal="center" vertical="justify"/>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6" fillId="0" borderId="16" xfId="0" applyFont="1" applyBorder="1" applyAlignment="1">
      <alignment horizontal="left" wrapText="1"/>
    </xf>
    <xf numFmtId="0" fontId="16" fillId="0" borderId="0" xfId="0" applyFont="1" applyBorder="1" applyAlignment="1">
      <alignment horizontal="left" wrapText="1"/>
    </xf>
    <xf numFmtId="0" fontId="16" fillId="0" borderId="0" xfId="0" applyFont="1" applyBorder="1" applyAlignment="1">
      <alignment horizontal="left" vertical="center" wrapText="1"/>
    </xf>
    <xf numFmtId="0" fontId="16" fillId="0" borderId="17" xfId="0" applyFont="1" applyBorder="1" applyAlignment="1">
      <alignment horizontal="left" vertical="center" wrapText="1"/>
    </xf>
    <xf numFmtId="0" fontId="17" fillId="0" borderId="16" xfId="0" applyFont="1" applyBorder="1" applyAlignment="1">
      <alignment horizontal="left"/>
    </xf>
    <xf numFmtId="0" fontId="17" fillId="0" borderId="0" xfId="0" applyFont="1" applyBorder="1" applyAlignment="1">
      <alignment horizontal="left"/>
    </xf>
    <xf numFmtId="0" fontId="16" fillId="0" borderId="16" xfId="0" applyFont="1" applyBorder="1" applyAlignment="1">
      <alignment horizontal="left"/>
    </xf>
    <xf numFmtId="0" fontId="16" fillId="0" borderId="0" xfId="0" applyFont="1" applyBorder="1" applyAlignment="1">
      <alignment horizontal="left"/>
    </xf>
    <xf numFmtId="14" fontId="17" fillId="0" borderId="0" xfId="0" applyNumberFormat="1" applyFont="1" applyBorder="1" applyAlignment="1">
      <alignment horizontal="left"/>
    </xf>
    <xf numFmtId="0" fontId="17" fillId="0" borderId="0" xfId="0" applyFont="1" applyBorder="1" applyAlignment="1">
      <alignment horizontal="center"/>
    </xf>
    <xf numFmtId="0" fontId="17" fillId="0" borderId="17" xfId="0" applyFont="1" applyBorder="1" applyAlignment="1">
      <alignment horizontal="center"/>
    </xf>
    <xf numFmtId="0" fontId="14" fillId="9" borderId="30" xfId="0" applyFont="1" applyFill="1" applyBorder="1" applyAlignment="1">
      <alignment horizontal="center" vertical="center"/>
    </xf>
    <xf numFmtId="0" fontId="14" fillId="9" borderId="33" xfId="0" applyFont="1" applyFill="1" applyBorder="1" applyAlignment="1">
      <alignment horizontal="center" vertical="center"/>
    </xf>
    <xf numFmtId="0" fontId="17" fillId="0" borderId="1" xfId="0" applyFont="1" applyBorder="1" applyAlignment="1">
      <alignment horizontal="center"/>
    </xf>
    <xf numFmtId="171" fontId="17" fillId="0" borderId="1" xfId="0" applyNumberFormat="1" applyFont="1" applyBorder="1" applyAlignment="1">
      <alignment horizontal="center"/>
    </xf>
    <xf numFmtId="171" fontId="17" fillId="0" borderId="3" xfId="0" applyNumberFormat="1" applyFont="1" applyBorder="1" applyAlignment="1">
      <alignment horizontal="center"/>
    </xf>
    <xf numFmtId="0" fontId="16" fillId="0" borderId="18" xfId="0" applyFont="1" applyBorder="1" applyAlignment="1">
      <alignment horizontal="left"/>
    </xf>
    <xf numFmtId="0" fontId="16" fillId="0" borderId="19" xfId="0" applyFont="1" applyBorder="1" applyAlignment="1">
      <alignment horizontal="left"/>
    </xf>
    <xf numFmtId="14" fontId="17" fillId="0" borderId="19" xfId="0" applyNumberFormat="1" applyFont="1" applyBorder="1" applyAlignment="1">
      <alignment horizontal="left"/>
    </xf>
    <xf numFmtId="14" fontId="17" fillId="0" borderId="20" xfId="0" applyNumberFormat="1" applyFont="1" applyBorder="1" applyAlignment="1">
      <alignment horizontal="left"/>
    </xf>
    <xf numFmtId="0" fontId="16" fillId="0" borderId="14" xfId="0" applyFont="1" applyBorder="1" applyAlignment="1">
      <alignment horizontal="center"/>
    </xf>
    <xf numFmtId="0" fontId="16" fillId="0" borderId="19" xfId="0" applyFont="1" applyBorder="1" applyAlignment="1">
      <alignment horizontal="center"/>
    </xf>
    <xf numFmtId="0" fontId="16" fillId="11" borderId="21" xfId="0" applyFont="1" applyFill="1" applyBorder="1" applyAlignment="1">
      <alignment horizontal="center"/>
    </xf>
    <xf numFmtId="0" fontId="16" fillId="11" borderId="22" xfId="0" applyFont="1" applyFill="1" applyBorder="1" applyAlignment="1">
      <alignment horizontal="center"/>
    </xf>
    <xf numFmtId="0" fontId="16" fillId="11" borderId="23" xfId="0" applyFont="1" applyFill="1" applyBorder="1" applyAlignment="1">
      <alignment horizontal="center"/>
    </xf>
    <xf numFmtId="0" fontId="16" fillId="10" borderId="22" xfId="0" applyFont="1" applyFill="1" applyBorder="1" applyAlignment="1">
      <alignment horizontal="center"/>
    </xf>
    <xf numFmtId="0" fontId="16" fillId="10" borderId="24" xfId="0" applyFont="1" applyFill="1" applyBorder="1" applyAlignment="1">
      <alignment horizont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6" fillId="9" borderId="27" xfId="0" applyFont="1" applyFill="1" applyBorder="1" applyAlignment="1">
      <alignment horizontal="center" vertical="center"/>
    </xf>
    <xf numFmtId="0" fontId="16" fillId="9" borderId="31" xfId="0" applyFont="1" applyFill="1" applyBorder="1" applyAlignment="1">
      <alignment horizontal="center" vertical="center"/>
    </xf>
    <xf numFmtId="0" fontId="16" fillId="9" borderId="28" xfId="0" applyFont="1" applyFill="1" applyBorder="1" applyAlignment="1">
      <alignment horizontal="center" vertical="center"/>
    </xf>
    <xf numFmtId="0" fontId="16" fillId="9" borderId="32"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32" xfId="0" applyFont="1" applyFill="1" applyBorder="1" applyAlignment="1">
      <alignment horizontal="center" vertical="center"/>
    </xf>
    <xf numFmtId="0" fontId="16" fillId="11" borderId="34" xfId="0" applyFont="1" applyFill="1" applyBorder="1" applyAlignment="1">
      <alignment horizontal="center"/>
    </xf>
    <xf numFmtId="0" fontId="16" fillId="11" borderId="2" xfId="0" applyFont="1" applyFill="1" applyBorder="1" applyAlignment="1">
      <alignment horizontal="center"/>
    </xf>
    <xf numFmtId="0" fontId="16" fillId="12" borderId="26" xfId="0" applyFont="1" applyFill="1" applyBorder="1" applyAlignment="1">
      <alignment horizontal="center" vertical="center"/>
    </xf>
    <xf numFmtId="1" fontId="14" fillId="12" borderId="17" xfId="0" applyNumberFormat="1" applyFont="1" applyFill="1" applyBorder="1" applyAlignment="1">
      <alignment horizontal="center" vertical="center"/>
    </xf>
    <xf numFmtId="1" fontId="16" fillId="12" borderId="0" xfId="0" applyNumberFormat="1" applyFont="1" applyFill="1" applyBorder="1" applyAlignment="1">
      <alignment horizontal="left" vertical="center"/>
    </xf>
    <xf numFmtId="0" fontId="16" fillId="12" borderId="0" xfId="0" applyFont="1" applyFill="1" applyBorder="1" applyAlignment="1">
      <alignment horizontal="center" vertical="center"/>
    </xf>
    <xf numFmtId="0" fontId="17" fillId="0" borderId="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17" fillId="0" borderId="25" xfId="0" applyFont="1" applyBorder="1" applyAlignment="1">
      <alignment horizontal="center"/>
    </xf>
    <xf numFmtId="0" fontId="18" fillId="0" borderId="12" xfId="0" applyFont="1" applyBorder="1" applyAlignment="1">
      <alignment horizontal="left"/>
    </xf>
    <xf numFmtId="0" fontId="18" fillId="0" borderId="0" xfId="0" applyFont="1" applyAlignment="1">
      <alignment horizontal="left"/>
    </xf>
    <xf numFmtId="0" fontId="18" fillId="0" borderId="0" xfId="0" applyFont="1" applyAlignment="1">
      <alignment horizontal="justify" wrapText="1"/>
    </xf>
    <xf numFmtId="0" fontId="18" fillId="0" borderId="0" xfId="0" applyFont="1" applyAlignment="1">
      <alignment horizontal="center" wrapText="1"/>
    </xf>
    <xf numFmtId="0" fontId="17" fillId="0" borderId="39" xfId="0" applyFont="1" applyBorder="1" applyAlignment="1">
      <alignment horizontal="center"/>
    </xf>
    <xf numFmtId="171" fontId="17" fillId="0" borderId="39" xfId="0" applyNumberFormat="1" applyFont="1" applyBorder="1" applyAlignment="1">
      <alignment horizontal="center"/>
    </xf>
    <xf numFmtId="171" fontId="17" fillId="0" borderId="40" xfId="0" applyNumberFormat="1" applyFont="1" applyBorder="1" applyAlignment="1">
      <alignment horizontal="center"/>
    </xf>
    <xf numFmtId="0" fontId="17" fillId="0" borderId="14" xfId="0" applyFont="1" applyBorder="1" applyAlignment="1">
      <alignment horizontal="center"/>
    </xf>
    <xf numFmtId="0" fontId="17" fillId="0" borderId="8" xfId="0" applyFont="1" applyBorder="1" applyAlignment="1">
      <alignment horizontal="center"/>
    </xf>
    <xf numFmtId="0" fontId="7" fillId="0" borderId="42" xfId="39" applyBorder="1" applyAlignment="1">
      <alignment horizontal="left"/>
    </xf>
    <xf numFmtId="0" fontId="7" fillId="0" borderId="43" xfId="39" applyBorder="1" applyAlignment="1">
      <alignment horizontal="left"/>
    </xf>
    <xf numFmtId="0" fontId="7" fillId="0" borderId="44" xfId="39" applyBorder="1" applyAlignment="1">
      <alignment horizontal="left"/>
    </xf>
    <xf numFmtId="0" fontId="0" fillId="0" borderId="47" xfId="39" applyFont="1" applyBorder="1" applyAlignment="1">
      <alignment horizontal="center" wrapText="1"/>
    </xf>
    <xf numFmtId="0" fontId="7" fillId="0" borderId="48" xfId="39" applyBorder="1" applyAlignment="1">
      <alignment horizontal="center" wrapText="1"/>
    </xf>
    <xf numFmtId="0" fontId="7" fillId="0" borderId="49" xfId="39" applyBorder="1" applyAlignment="1">
      <alignment horizontal="center" wrapText="1"/>
    </xf>
    <xf numFmtId="0" fontId="7" fillId="0" borderId="47" xfId="39" applyBorder="1" applyAlignment="1">
      <alignment horizontal="center" wrapText="1"/>
    </xf>
    <xf numFmtId="0" fontId="9" fillId="0" borderId="42" xfId="39" applyFont="1" applyFill="1" applyBorder="1" applyAlignment="1" applyProtection="1">
      <alignment horizontal="left" vertical="center"/>
    </xf>
    <xf numFmtId="0" fontId="9" fillId="0" borderId="43" xfId="39" applyFont="1" applyFill="1" applyBorder="1" applyAlignment="1" applyProtection="1">
      <alignment horizontal="left" vertical="center"/>
    </xf>
    <xf numFmtId="0" fontId="9" fillId="0" borderId="44" xfId="39" applyFont="1" applyFill="1" applyBorder="1" applyAlignment="1" applyProtection="1">
      <alignment horizontal="left" vertical="center"/>
    </xf>
    <xf numFmtId="0" fontId="14" fillId="3" borderId="1" xfId="39" applyFont="1" applyFill="1" applyBorder="1" applyAlignment="1">
      <alignment horizontal="center"/>
    </xf>
    <xf numFmtId="0" fontId="19" fillId="0" borderId="42" xfId="39" applyFont="1" applyBorder="1" applyAlignment="1">
      <alignment horizontal="center" vertical="center"/>
    </xf>
    <xf numFmtId="0" fontId="19" fillId="0" borderId="43" xfId="39" applyFont="1" applyBorder="1" applyAlignment="1">
      <alignment horizontal="center" vertical="center"/>
    </xf>
    <xf numFmtId="0" fontId="19" fillId="0" borderId="44" xfId="39" applyFont="1" applyBorder="1" applyAlignment="1">
      <alignment horizontal="center" vertical="center"/>
    </xf>
    <xf numFmtId="0" fontId="19" fillId="0" borderId="45" xfId="39" applyFont="1" applyBorder="1" applyAlignment="1">
      <alignment horizontal="center" vertical="center"/>
    </xf>
    <xf numFmtId="0" fontId="19" fillId="0" borderId="0" xfId="39" applyFont="1" applyBorder="1" applyAlignment="1">
      <alignment horizontal="center" vertical="center"/>
    </xf>
    <xf numFmtId="0" fontId="19" fillId="0" borderId="46" xfId="39" applyFont="1" applyBorder="1" applyAlignment="1">
      <alignment horizontal="center" vertical="center"/>
    </xf>
    <xf numFmtId="0" fontId="19" fillId="0" borderId="47" xfId="39" applyFont="1" applyBorder="1" applyAlignment="1">
      <alignment horizontal="center" vertical="center"/>
    </xf>
    <xf numFmtId="0" fontId="19" fillId="0" borderId="48" xfId="39" applyFont="1" applyBorder="1" applyAlignment="1">
      <alignment horizontal="center" vertical="center"/>
    </xf>
    <xf numFmtId="0" fontId="19" fillId="0" borderId="49" xfId="39" applyFont="1" applyBorder="1" applyAlignment="1">
      <alignment horizontal="center" vertical="center"/>
    </xf>
    <xf numFmtId="0" fontId="7" fillId="0" borderId="45" xfId="39" applyBorder="1" applyAlignment="1">
      <alignment horizontal="center" vertical="center" wrapText="1"/>
    </xf>
    <xf numFmtId="0" fontId="7" fillId="0" borderId="0" xfId="39" applyBorder="1" applyAlignment="1">
      <alignment horizontal="center" vertical="center" wrapText="1"/>
    </xf>
    <xf numFmtId="0" fontId="7" fillId="0" borderId="46" xfId="39" applyBorder="1" applyAlignment="1">
      <alignment horizontal="center" vertical="center" wrapText="1"/>
    </xf>
    <xf numFmtId="0" fontId="7" fillId="0" borderId="47" xfId="39" applyBorder="1" applyAlignment="1">
      <alignment horizontal="center" vertical="center" wrapText="1"/>
    </xf>
    <xf numFmtId="0" fontId="7" fillId="0" borderId="48" xfId="39" applyBorder="1" applyAlignment="1">
      <alignment horizontal="center" vertical="center" wrapText="1"/>
    </xf>
    <xf numFmtId="0" fontId="7" fillId="0" borderId="49" xfId="39" applyBorder="1" applyAlignment="1">
      <alignment horizontal="center" vertical="center" wrapText="1"/>
    </xf>
    <xf numFmtId="0" fontId="20" fillId="0" borderId="2" xfId="39" applyFont="1" applyFill="1" applyBorder="1" applyAlignment="1">
      <alignment horizontal="center" vertical="center" wrapText="1"/>
    </xf>
    <xf numFmtId="0" fontId="20" fillId="0" borderId="1" xfId="39" applyFont="1" applyFill="1" applyBorder="1" applyAlignment="1">
      <alignment horizontal="center" vertical="center" wrapText="1"/>
    </xf>
    <xf numFmtId="0" fontId="7" fillId="13" borderId="0" xfId="39" applyFill="1" applyBorder="1" applyAlignment="1">
      <alignment horizontal="center" wrapText="1"/>
    </xf>
    <xf numFmtId="0" fontId="20" fillId="17" borderId="1" xfId="39" applyFont="1" applyFill="1" applyBorder="1" applyAlignment="1">
      <alignment horizontal="center" vertical="center"/>
    </xf>
    <xf numFmtId="0" fontId="20" fillId="0" borderId="7" xfId="39" applyFont="1" applyFill="1" applyBorder="1" applyAlignment="1">
      <alignment horizontal="center" vertical="center" wrapText="1"/>
    </xf>
    <xf numFmtId="0" fontId="20" fillId="0" borderId="8" xfId="39" applyFont="1" applyFill="1" applyBorder="1" applyAlignment="1">
      <alignment horizontal="center" vertical="center" wrapText="1"/>
    </xf>
    <xf numFmtId="0" fontId="20" fillId="0" borderId="9" xfId="39" applyFont="1" applyFill="1" applyBorder="1" applyAlignment="1">
      <alignment horizontal="center" vertical="center" wrapText="1"/>
    </xf>
    <xf numFmtId="0" fontId="7" fillId="0" borderId="47" xfId="39" applyBorder="1" applyAlignment="1">
      <alignment horizontal="center"/>
    </xf>
    <xf numFmtId="0" fontId="7" fillId="0" borderId="48" xfId="39" applyBorder="1" applyAlignment="1">
      <alignment horizontal="center"/>
    </xf>
    <xf numFmtId="0" fontId="7" fillId="0" borderId="49" xfId="39" applyBorder="1" applyAlignment="1">
      <alignment horizontal="center"/>
    </xf>
    <xf numFmtId="0" fontId="7" fillId="0" borderId="42" xfId="39" applyBorder="1" applyAlignment="1">
      <alignment horizontal="left" wrapText="1"/>
    </xf>
    <xf numFmtId="0" fontId="7" fillId="0" borderId="43" xfId="39" applyBorder="1" applyAlignment="1">
      <alignment horizontal="left" wrapText="1"/>
    </xf>
    <xf numFmtId="0" fontId="7" fillId="0" borderId="44" xfId="39" applyBorder="1" applyAlignment="1">
      <alignment horizontal="left" wrapText="1"/>
    </xf>
  </cellXfs>
  <cellStyles count="1775">
    <cellStyle name="_x000d__x000a_JournalTemplate=C:\COMFO\CTALK\JOURSTD.TPL_x000d__x000a_LbStateAddress=3 3 0 251 1 89 2 311_x000d__x000a_LbStateJou" xfId="42"/>
    <cellStyle name="_x000d__x000a_JournalTemplate=C:\COMFO\CTALK\JOURSTD.TPL_x000d__x000a_LbStateAddress=3 3 0 251 1 89 2 311_x000d__x000a_LbStateJou 2" xfId="1740"/>
    <cellStyle name="0,0_x000d__x000a_NA_x000d__x000a_" xfId="4"/>
    <cellStyle name="0,0_x000d__x000a_NA_x000d__x000a_ 2" xfId="5"/>
    <cellStyle name="0,0_x000d__x000a_NA_x000d__x000a_ 2 2" xfId="1741"/>
    <cellStyle name="0,0_x000d__x000a_NA_x000d__x000a_ 3" xfId="1737"/>
    <cellStyle name="0,0_x000d__x000a_NA_x000d__x000a__Medição 1ª - Reforma Prefeitura" xfId="6"/>
    <cellStyle name="20% - Ênfase1 100" xfId="43"/>
    <cellStyle name="20% - Ênfase1 100 2" xfId="1742"/>
    <cellStyle name="60% - Ênfase6 37" xfId="44"/>
    <cellStyle name="60% - Ênfase6 37 2" xfId="1735"/>
    <cellStyle name="Comma 2" xfId="7"/>
    <cellStyle name="Comma 2 2" xfId="1739"/>
    <cellStyle name="Comma_Arauco Piping list" xfId="45"/>
    <cellStyle name="Comma0" xfId="46"/>
    <cellStyle name="Comma0 2" xfId="1743"/>
    <cellStyle name="CORES" xfId="47"/>
    <cellStyle name="CORES 2" xfId="1734"/>
    <cellStyle name="Currency [0]_Arauco Piping list" xfId="48"/>
    <cellStyle name="Currency 2" xfId="8"/>
    <cellStyle name="Currency 2 2" xfId="1744"/>
    <cellStyle name="Currency_Arauco Piping list" xfId="49"/>
    <cellStyle name="Currency0" xfId="50"/>
    <cellStyle name="Currency0 2" xfId="1745"/>
    <cellStyle name="Data" xfId="51"/>
    <cellStyle name="Data 2" xfId="1731"/>
    <cellStyle name="Date" xfId="52"/>
    <cellStyle name="Date 2" xfId="1733"/>
    <cellStyle name="Excel Built-in Excel Built-in Excel Built-in Excel Built-in Excel Built-in Excel Built-in Excel Built-in Excel Built-in Separador de milhares 4" xfId="53"/>
    <cellStyle name="Excel Built-in Excel Built-in Excel Built-in Excel Built-in Excel Built-in Excel Built-in Excel Built-in Excel Built-in Separador de milhares 4 2" xfId="1746"/>
    <cellStyle name="Excel Built-in Excel Built-in Excel Built-in Excel Built-in Excel Built-in Excel Built-in Excel Built-in Separador de milhares 4" xfId="54"/>
    <cellStyle name="Excel Built-in Excel Built-in Excel Built-in Excel Built-in Excel Built-in Excel Built-in Excel Built-in Separador de milhares 4 2" xfId="1736"/>
    <cellStyle name="Excel Built-in Normal" xfId="55"/>
    <cellStyle name="Excel Built-in Normal 1" xfId="56"/>
    <cellStyle name="Excel Built-in Normal 1 2" xfId="1747"/>
    <cellStyle name="Excel Built-in Normal 2" xfId="57"/>
    <cellStyle name="Excel Built-in Normal 3" xfId="58"/>
    <cellStyle name="Excel_BuiltIn_Comma" xfId="59"/>
    <cellStyle name="Fixed" xfId="60"/>
    <cellStyle name="Fixed 2" xfId="1748"/>
    <cellStyle name="Fixo" xfId="61"/>
    <cellStyle name="Fixo 2" xfId="1749"/>
    <cellStyle name="Followed Hyperlink" xfId="62"/>
    <cellStyle name="Followed Hyperlink 2" xfId="1750"/>
    <cellStyle name="Grey" xfId="63"/>
    <cellStyle name="Heading" xfId="64"/>
    <cellStyle name="Heading 1" xfId="65"/>
    <cellStyle name="Heading 1 2" xfId="1751"/>
    <cellStyle name="Heading 2" xfId="66"/>
    <cellStyle name="Heading 2 2" xfId="1752"/>
    <cellStyle name="Heading1" xfId="67"/>
    <cellStyle name="Hiperlink 2" xfId="68"/>
    <cellStyle name="Indefinido" xfId="69"/>
    <cellStyle name="Indefinido 2" xfId="1729"/>
    <cellStyle name="Input [yellow]" xfId="70"/>
    <cellStyle name="material" xfId="71"/>
    <cellStyle name="material 2" xfId="72"/>
    <cellStyle name="material 2 2" xfId="73"/>
    <cellStyle name="material 3" xfId="74"/>
    <cellStyle name="material 4" xfId="75"/>
    <cellStyle name="MINIPG" xfId="76"/>
    <cellStyle name="Moeda 2" xfId="9"/>
    <cellStyle name="Moeda 2 2" xfId="10"/>
    <cellStyle name="Moeda 2 2 2" xfId="1754"/>
    <cellStyle name="Moeda 2 3" xfId="11"/>
    <cellStyle name="Moeda 2 3 2" xfId="1755"/>
    <cellStyle name="Moeda 2 4" xfId="77"/>
    <cellStyle name="Moeda 2 5" xfId="1753"/>
    <cellStyle name="Moeda 3" xfId="12"/>
    <cellStyle name="Moeda 3 2" xfId="1756"/>
    <cellStyle name="Moeda 4" xfId="41"/>
    <cellStyle name="Moeda 4 2" xfId="78"/>
    <cellStyle name="Moeda 5" xfId="1732"/>
    <cellStyle name="Normal" xfId="0" builtinId="0"/>
    <cellStyle name="Normal - Style1" xfId="79"/>
    <cellStyle name="Normal - Style1 2" xfId="1757"/>
    <cellStyle name="Normal 10" xfId="80"/>
    <cellStyle name="Normal 10 2" xfId="81"/>
    <cellStyle name="Normal 10 2 2" xfId="82"/>
    <cellStyle name="Normal 10 3" xfId="83"/>
    <cellStyle name="Normal 100" xfId="84"/>
    <cellStyle name="Normal 101" xfId="85"/>
    <cellStyle name="Normal 102" xfId="86"/>
    <cellStyle name="Normal 103" xfId="87"/>
    <cellStyle name="Normal 104" xfId="88"/>
    <cellStyle name="Normal 105" xfId="89"/>
    <cellStyle name="Normal 106" xfId="1728"/>
    <cellStyle name="Normal 107" xfId="1774"/>
    <cellStyle name="Normal 11" xfId="13"/>
    <cellStyle name="Normal 11 2" xfId="90"/>
    <cellStyle name="Normal 11 2 2" xfId="91"/>
    <cellStyle name="Normal 11 3" xfId="92"/>
    <cellStyle name="Normal 12" xfId="14"/>
    <cellStyle name="Normal 12 2" xfId="93"/>
    <cellStyle name="Normal 12 2 2" xfId="94"/>
    <cellStyle name="Normal 12 3" xfId="95"/>
    <cellStyle name="Normal 12 4" xfId="96"/>
    <cellStyle name="Normal 13" xfId="15"/>
    <cellStyle name="Normal 13 10" xfId="97"/>
    <cellStyle name="Normal 13 2" xfId="98"/>
    <cellStyle name="Normal 13 2 2" xfId="99"/>
    <cellStyle name="Normal 13 2 2 2" xfId="100"/>
    <cellStyle name="Normal 13 2 2 2 2" xfId="101"/>
    <cellStyle name="Normal 13 2 2 2 3" xfId="102"/>
    <cellStyle name="Normal 13 2 2 3" xfId="103"/>
    <cellStyle name="Normal 13 2 2 3 2" xfId="104"/>
    <cellStyle name="Normal 13 2 2 3 3" xfId="105"/>
    <cellStyle name="Normal 13 2 2 4" xfId="106"/>
    <cellStyle name="Normal 13 2 2 5" xfId="107"/>
    <cellStyle name="Normal 13 2 3" xfId="108"/>
    <cellStyle name="Normal 13 2 3 2" xfId="109"/>
    <cellStyle name="Normal 13 2 3 2 2" xfId="110"/>
    <cellStyle name="Normal 13 2 3 2 3" xfId="111"/>
    <cellStyle name="Normal 13 2 3 3" xfId="112"/>
    <cellStyle name="Normal 13 2 3 4" xfId="113"/>
    <cellStyle name="Normal 13 2 4" xfId="114"/>
    <cellStyle name="Normal 13 2 4 2" xfId="115"/>
    <cellStyle name="Normal 13 2 4 3" xfId="116"/>
    <cellStyle name="Normal 13 2 5" xfId="117"/>
    <cellStyle name="Normal 13 2 5 2" xfId="118"/>
    <cellStyle name="Normal 13 2 5 3" xfId="119"/>
    <cellStyle name="Normal 13 2 6" xfId="120"/>
    <cellStyle name="Normal 13 2 6 2" xfId="121"/>
    <cellStyle name="Normal 13 2 6 3" xfId="122"/>
    <cellStyle name="Normal 13 2 7" xfId="123"/>
    <cellStyle name="Normal 13 2 8" xfId="124"/>
    <cellStyle name="Normal 13 3" xfId="125"/>
    <cellStyle name="Normal 13 3 2" xfId="126"/>
    <cellStyle name="Normal 13 3 2 2" xfId="127"/>
    <cellStyle name="Normal 13 3 2 2 2" xfId="128"/>
    <cellStyle name="Normal 13 3 2 2 3" xfId="129"/>
    <cellStyle name="Normal 13 3 2 3" xfId="130"/>
    <cellStyle name="Normal 13 3 2 3 2" xfId="131"/>
    <cellStyle name="Normal 13 3 2 3 3" xfId="132"/>
    <cellStyle name="Normal 13 3 2 4" xfId="133"/>
    <cellStyle name="Normal 13 3 2 5" xfId="134"/>
    <cellStyle name="Normal 13 3 3" xfId="135"/>
    <cellStyle name="Normal 13 3 3 2" xfId="136"/>
    <cellStyle name="Normal 13 3 3 2 2" xfId="137"/>
    <cellStyle name="Normal 13 3 3 2 3" xfId="138"/>
    <cellStyle name="Normal 13 3 3 3" xfId="139"/>
    <cellStyle name="Normal 13 3 3 4" xfId="140"/>
    <cellStyle name="Normal 13 3 4" xfId="141"/>
    <cellStyle name="Normal 13 3 4 2" xfId="142"/>
    <cellStyle name="Normal 13 3 4 3" xfId="143"/>
    <cellStyle name="Normal 13 3 5" xfId="144"/>
    <cellStyle name="Normal 13 3 5 2" xfId="145"/>
    <cellStyle name="Normal 13 3 5 3" xfId="146"/>
    <cellStyle name="Normal 13 3 6" xfId="147"/>
    <cellStyle name="Normal 13 3 6 2" xfId="148"/>
    <cellStyle name="Normal 13 3 6 3" xfId="149"/>
    <cellStyle name="Normal 13 3 7" xfId="150"/>
    <cellStyle name="Normal 13 3 8" xfId="151"/>
    <cellStyle name="Normal 13 4" xfId="152"/>
    <cellStyle name="Normal 13 4 2" xfId="153"/>
    <cellStyle name="Normal 13 4 2 2" xfId="154"/>
    <cellStyle name="Normal 13 4 2 2 2" xfId="155"/>
    <cellStyle name="Normal 13 4 2 2 3" xfId="156"/>
    <cellStyle name="Normal 13 4 2 3" xfId="157"/>
    <cellStyle name="Normal 13 4 2 3 2" xfId="158"/>
    <cellStyle name="Normal 13 4 2 3 3" xfId="159"/>
    <cellStyle name="Normal 13 4 2 4" xfId="160"/>
    <cellStyle name="Normal 13 4 2 4 2" xfId="161"/>
    <cellStyle name="Normal 13 4 2 4 3" xfId="162"/>
    <cellStyle name="Normal 13 4 2 5" xfId="163"/>
    <cellStyle name="Normal 13 4 2 5 2" xfId="164"/>
    <cellStyle name="Normal 13 4 2 5 3" xfId="165"/>
    <cellStyle name="Normal 13 4 2 6" xfId="166"/>
    <cellStyle name="Normal 13 4 2 7" xfId="167"/>
    <cellStyle name="Normal 13 4 3" xfId="168"/>
    <cellStyle name="Normal 13 4 3 2" xfId="169"/>
    <cellStyle name="Normal 13 4 3 2 2" xfId="170"/>
    <cellStyle name="Normal 13 4 3 2 3" xfId="171"/>
    <cellStyle name="Normal 13 4 3 3" xfId="172"/>
    <cellStyle name="Normal 13 4 3 3 2" xfId="173"/>
    <cellStyle name="Normal 13 4 3 3 3" xfId="174"/>
    <cellStyle name="Normal 13 4 3 4" xfId="175"/>
    <cellStyle name="Normal 13 4 3 4 2" xfId="176"/>
    <cellStyle name="Normal 13 4 3 4 3" xfId="177"/>
    <cellStyle name="Normal 13 4 3 5" xfId="178"/>
    <cellStyle name="Normal 13 4 3 6" xfId="179"/>
    <cellStyle name="Normal 13 4 4" xfId="180"/>
    <cellStyle name="Normal 13 4 4 2" xfId="181"/>
    <cellStyle name="Normal 13 4 4 3" xfId="182"/>
    <cellStyle name="Normal 13 4 5" xfId="183"/>
    <cellStyle name="Normal 13 4 5 2" xfId="184"/>
    <cellStyle name="Normal 13 4 5 3" xfId="185"/>
    <cellStyle name="Normal 13 4 6" xfId="186"/>
    <cellStyle name="Normal 13 4 6 2" xfId="187"/>
    <cellStyle name="Normal 13 4 6 3" xfId="188"/>
    <cellStyle name="Normal 13 4 7" xfId="189"/>
    <cellStyle name="Normal 13 4 7 2" xfId="190"/>
    <cellStyle name="Normal 13 4 7 3" xfId="191"/>
    <cellStyle name="Normal 13 4 8" xfId="192"/>
    <cellStyle name="Normal 13 4 9" xfId="193"/>
    <cellStyle name="Normal 13 5" xfId="194"/>
    <cellStyle name="Normal 13 5 2" xfId="195"/>
    <cellStyle name="Normal 13 5 2 2" xfId="196"/>
    <cellStyle name="Normal 13 5 2 2 2" xfId="197"/>
    <cellStyle name="Normal 13 5 2 2 3" xfId="198"/>
    <cellStyle name="Normal 13 5 2 3" xfId="199"/>
    <cellStyle name="Normal 13 5 2 4" xfId="200"/>
    <cellStyle name="Normal 13 5 3" xfId="201"/>
    <cellStyle name="Normal 13 5 3 2" xfId="202"/>
    <cellStyle name="Normal 13 5 3 3" xfId="203"/>
    <cellStyle name="Normal 13 5 4" xfId="204"/>
    <cellStyle name="Normal 13 5 4 2" xfId="205"/>
    <cellStyle name="Normal 13 5 4 3" xfId="206"/>
    <cellStyle name="Normal 13 5 5" xfId="207"/>
    <cellStyle name="Normal 13 5 5 2" xfId="208"/>
    <cellStyle name="Normal 13 5 5 3" xfId="209"/>
    <cellStyle name="Normal 13 5 6" xfId="210"/>
    <cellStyle name="Normal 13 5 7" xfId="211"/>
    <cellStyle name="Normal 13 6" xfId="212"/>
    <cellStyle name="Normal 13 6 2" xfId="213"/>
    <cellStyle name="Normal 13 6 3" xfId="214"/>
    <cellStyle name="Normal 13 7" xfId="215"/>
    <cellStyle name="Normal 13 7 2" xfId="216"/>
    <cellStyle name="Normal 13 7 3" xfId="217"/>
    <cellStyle name="Normal 13 8" xfId="218"/>
    <cellStyle name="Normal 13 8 2" xfId="219"/>
    <cellStyle name="Normal 13 8 3" xfId="220"/>
    <cellStyle name="Normal 13 9" xfId="221"/>
    <cellStyle name="Normal 14" xfId="222"/>
    <cellStyle name="Normal 14 10" xfId="223"/>
    <cellStyle name="Normal 14 2" xfId="224"/>
    <cellStyle name="Normal 14 2 2" xfId="225"/>
    <cellStyle name="Normal 14 2 2 2" xfId="226"/>
    <cellStyle name="Normal 14 2 2 2 2" xfId="227"/>
    <cellStyle name="Normal 14 2 2 2 3" xfId="228"/>
    <cellStyle name="Normal 14 2 2 3" xfId="229"/>
    <cellStyle name="Normal 14 2 2 3 2" xfId="230"/>
    <cellStyle name="Normal 14 2 2 3 3" xfId="231"/>
    <cellStyle name="Normal 14 2 2 4" xfId="232"/>
    <cellStyle name="Normal 14 2 2 5" xfId="233"/>
    <cellStyle name="Normal 14 2 3" xfId="234"/>
    <cellStyle name="Normal 14 2 3 2" xfId="235"/>
    <cellStyle name="Normal 14 2 3 2 2" xfId="236"/>
    <cellStyle name="Normal 14 2 3 2 3" xfId="237"/>
    <cellStyle name="Normal 14 2 3 3" xfId="238"/>
    <cellStyle name="Normal 14 2 3 4" xfId="239"/>
    <cellStyle name="Normal 14 2 4" xfId="240"/>
    <cellStyle name="Normal 14 2 4 2" xfId="241"/>
    <cellStyle name="Normal 14 2 4 3" xfId="242"/>
    <cellStyle name="Normal 14 2 5" xfId="243"/>
    <cellStyle name="Normal 14 2 5 2" xfId="244"/>
    <cellStyle name="Normal 14 2 5 3" xfId="245"/>
    <cellStyle name="Normal 14 2 6" xfId="246"/>
    <cellStyle name="Normal 14 2 6 2" xfId="247"/>
    <cellStyle name="Normal 14 2 6 3" xfId="248"/>
    <cellStyle name="Normal 14 2 7" xfId="249"/>
    <cellStyle name="Normal 14 2 8" xfId="250"/>
    <cellStyle name="Normal 14 3" xfId="251"/>
    <cellStyle name="Normal 14 3 2" xfId="252"/>
    <cellStyle name="Normal 14 3 2 2" xfId="253"/>
    <cellStyle name="Normal 14 3 2 2 2" xfId="254"/>
    <cellStyle name="Normal 14 3 2 2 3" xfId="255"/>
    <cellStyle name="Normal 14 3 2 3" xfId="256"/>
    <cellStyle name="Normal 14 3 2 3 2" xfId="257"/>
    <cellStyle name="Normal 14 3 2 3 3" xfId="258"/>
    <cellStyle name="Normal 14 3 2 4" xfId="259"/>
    <cellStyle name="Normal 14 3 2 5" xfId="260"/>
    <cellStyle name="Normal 14 3 3" xfId="261"/>
    <cellStyle name="Normal 14 3 3 2" xfId="262"/>
    <cellStyle name="Normal 14 3 3 2 2" xfId="263"/>
    <cellStyle name="Normal 14 3 3 2 3" xfId="264"/>
    <cellStyle name="Normal 14 3 3 3" xfId="265"/>
    <cellStyle name="Normal 14 3 3 4" xfId="266"/>
    <cellStyle name="Normal 14 3 4" xfId="267"/>
    <cellStyle name="Normal 14 3 4 2" xfId="268"/>
    <cellStyle name="Normal 14 3 4 3" xfId="269"/>
    <cellStyle name="Normal 14 3 5" xfId="270"/>
    <cellStyle name="Normal 14 3 5 2" xfId="271"/>
    <cellStyle name="Normal 14 3 5 3" xfId="272"/>
    <cellStyle name="Normal 14 3 6" xfId="273"/>
    <cellStyle name="Normal 14 3 6 2" xfId="274"/>
    <cellStyle name="Normal 14 3 6 3" xfId="275"/>
    <cellStyle name="Normal 14 3 7" xfId="276"/>
    <cellStyle name="Normal 14 3 8" xfId="277"/>
    <cellStyle name="Normal 14 4" xfId="278"/>
    <cellStyle name="Normal 14 4 2" xfId="279"/>
    <cellStyle name="Normal 14 4 2 2" xfId="280"/>
    <cellStyle name="Normal 14 4 2 3" xfId="281"/>
    <cellStyle name="Normal 14 4 3" xfId="282"/>
    <cellStyle name="Normal 14 4 3 2" xfId="283"/>
    <cellStyle name="Normal 14 4 3 3" xfId="284"/>
    <cellStyle name="Normal 14 4 4" xfId="285"/>
    <cellStyle name="Normal 14 4 5" xfId="286"/>
    <cellStyle name="Normal 14 5" xfId="287"/>
    <cellStyle name="Normal 14 5 2" xfId="288"/>
    <cellStyle name="Normal 14 5 2 2" xfId="289"/>
    <cellStyle name="Normal 14 5 2 3" xfId="290"/>
    <cellStyle name="Normal 14 5 3" xfId="291"/>
    <cellStyle name="Normal 14 5 4" xfId="292"/>
    <cellStyle name="Normal 14 6" xfId="293"/>
    <cellStyle name="Normal 14 6 2" xfId="294"/>
    <cellStyle name="Normal 14 6 3" xfId="295"/>
    <cellStyle name="Normal 14 7" xfId="296"/>
    <cellStyle name="Normal 14 7 2" xfId="297"/>
    <cellStyle name="Normal 14 7 3" xfId="298"/>
    <cellStyle name="Normal 14 8" xfId="299"/>
    <cellStyle name="Normal 14 8 2" xfId="300"/>
    <cellStyle name="Normal 14 8 3" xfId="301"/>
    <cellStyle name="Normal 14 9" xfId="302"/>
    <cellStyle name="Normal 15" xfId="303"/>
    <cellStyle name="Normal 15 2" xfId="304"/>
    <cellStyle name="Normal 16" xfId="305"/>
    <cellStyle name="Normal 16 10" xfId="306"/>
    <cellStyle name="Normal 16 2" xfId="307"/>
    <cellStyle name="Normal 16 2 2" xfId="308"/>
    <cellStyle name="Normal 16 2 2 2" xfId="309"/>
    <cellStyle name="Normal 16 2 2 2 2" xfId="310"/>
    <cellStyle name="Normal 16 2 2 2 3" xfId="311"/>
    <cellStyle name="Normal 16 2 2 3" xfId="312"/>
    <cellStyle name="Normal 16 2 2 3 2" xfId="313"/>
    <cellStyle name="Normal 16 2 2 3 3" xfId="314"/>
    <cellStyle name="Normal 16 2 2 4" xfId="315"/>
    <cellStyle name="Normal 16 2 2 5" xfId="316"/>
    <cellStyle name="Normal 16 2 3" xfId="317"/>
    <cellStyle name="Normal 16 2 3 2" xfId="318"/>
    <cellStyle name="Normal 16 2 3 2 2" xfId="319"/>
    <cellStyle name="Normal 16 2 3 2 3" xfId="320"/>
    <cellStyle name="Normal 16 2 3 3" xfId="321"/>
    <cellStyle name="Normal 16 2 3 4" xfId="322"/>
    <cellStyle name="Normal 16 2 4" xfId="323"/>
    <cellStyle name="Normal 16 2 4 2" xfId="324"/>
    <cellStyle name="Normal 16 2 4 3" xfId="325"/>
    <cellStyle name="Normal 16 2 5" xfId="326"/>
    <cellStyle name="Normal 16 2 5 2" xfId="327"/>
    <cellStyle name="Normal 16 2 5 3" xfId="328"/>
    <cellStyle name="Normal 16 2 6" xfId="329"/>
    <cellStyle name="Normal 16 2 6 2" xfId="330"/>
    <cellStyle name="Normal 16 2 6 3" xfId="331"/>
    <cellStyle name="Normal 16 2 7" xfId="332"/>
    <cellStyle name="Normal 16 2 8" xfId="333"/>
    <cellStyle name="Normal 16 3" xfId="334"/>
    <cellStyle name="Normal 16 3 2" xfId="335"/>
    <cellStyle name="Normal 16 3 2 2" xfId="336"/>
    <cellStyle name="Normal 16 3 2 2 2" xfId="337"/>
    <cellStyle name="Normal 16 3 2 2 3" xfId="338"/>
    <cellStyle name="Normal 16 3 2 3" xfId="339"/>
    <cellStyle name="Normal 16 3 2 3 2" xfId="340"/>
    <cellStyle name="Normal 16 3 2 3 3" xfId="341"/>
    <cellStyle name="Normal 16 3 2 4" xfId="342"/>
    <cellStyle name="Normal 16 3 2 5" xfId="343"/>
    <cellStyle name="Normal 16 3 3" xfId="344"/>
    <cellStyle name="Normal 16 3 3 2" xfId="345"/>
    <cellStyle name="Normal 16 3 3 2 2" xfId="346"/>
    <cellStyle name="Normal 16 3 3 2 3" xfId="347"/>
    <cellStyle name="Normal 16 3 3 3" xfId="348"/>
    <cellStyle name="Normal 16 3 3 4" xfId="349"/>
    <cellStyle name="Normal 16 3 4" xfId="350"/>
    <cellStyle name="Normal 16 3 4 2" xfId="351"/>
    <cellStyle name="Normal 16 3 4 3" xfId="352"/>
    <cellStyle name="Normal 16 3 5" xfId="353"/>
    <cellStyle name="Normal 16 3 5 2" xfId="354"/>
    <cellStyle name="Normal 16 3 5 3" xfId="355"/>
    <cellStyle name="Normal 16 3 6" xfId="356"/>
    <cellStyle name="Normal 16 3 6 2" xfId="357"/>
    <cellStyle name="Normal 16 3 6 3" xfId="358"/>
    <cellStyle name="Normal 16 3 7" xfId="359"/>
    <cellStyle name="Normal 16 3 8" xfId="360"/>
    <cellStyle name="Normal 16 4" xfId="361"/>
    <cellStyle name="Normal 16 4 2" xfId="362"/>
    <cellStyle name="Normal 16 4 2 2" xfId="363"/>
    <cellStyle name="Normal 16 4 2 3" xfId="364"/>
    <cellStyle name="Normal 16 4 3" xfId="365"/>
    <cellStyle name="Normal 16 4 3 2" xfId="366"/>
    <cellStyle name="Normal 16 4 3 3" xfId="367"/>
    <cellStyle name="Normal 16 4 4" xfId="368"/>
    <cellStyle name="Normal 16 4 5" xfId="369"/>
    <cellStyle name="Normal 16 5" xfId="370"/>
    <cellStyle name="Normal 16 5 2" xfId="371"/>
    <cellStyle name="Normal 16 5 2 2" xfId="372"/>
    <cellStyle name="Normal 16 5 2 3" xfId="373"/>
    <cellStyle name="Normal 16 5 3" xfId="374"/>
    <cellStyle name="Normal 16 5 4" xfId="375"/>
    <cellStyle name="Normal 16 6" xfId="376"/>
    <cellStyle name="Normal 16 6 2" xfId="377"/>
    <cellStyle name="Normal 16 6 3" xfId="378"/>
    <cellStyle name="Normal 16 7" xfId="379"/>
    <cellStyle name="Normal 16 7 2" xfId="380"/>
    <cellStyle name="Normal 16 7 3" xfId="381"/>
    <cellStyle name="Normal 16 8" xfId="382"/>
    <cellStyle name="Normal 16 8 2" xfId="383"/>
    <cellStyle name="Normal 16 8 3" xfId="384"/>
    <cellStyle name="Normal 16 9" xfId="385"/>
    <cellStyle name="Normal 17" xfId="386"/>
    <cellStyle name="Normal 17 2" xfId="387"/>
    <cellStyle name="Normal 17 2 2" xfId="388"/>
    <cellStyle name="Normal 17 3" xfId="389"/>
    <cellStyle name="Normal 17 4" xfId="390"/>
    <cellStyle name="Normal 18" xfId="391"/>
    <cellStyle name="Normal 18 2" xfId="392"/>
    <cellStyle name="Normal 18 2 2" xfId="393"/>
    <cellStyle name="Normal 18 3" xfId="394"/>
    <cellStyle name="Normal 18 4" xfId="395"/>
    <cellStyle name="Normal 19" xfId="396"/>
    <cellStyle name="Normal 19 2" xfId="397"/>
    <cellStyle name="Normal 19 2 2" xfId="398"/>
    <cellStyle name="Normal 19 3" xfId="399"/>
    <cellStyle name="Normal 19 4" xfId="400"/>
    <cellStyle name="Normal 2" xfId="1"/>
    <cellStyle name="Normal 2 2" xfId="16"/>
    <cellStyle name="Normal 2 2 2" xfId="401"/>
    <cellStyle name="Normal 2 2 2 2" xfId="402"/>
    <cellStyle name="Normal 2 3" xfId="403"/>
    <cellStyle name="Normal 2 4" xfId="404"/>
    <cellStyle name="Normal 20" xfId="405"/>
    <cellStyle name="Normal 20 2" xfId="406"/>
    <cellStyle name="Normal 20 2 2" xfId="407"/>
    <cellStyle name="Normal 20 3" xfId="408"/>
    <cellStyle name="Normal 20 4" xfId="409"/>
    <cellStyle name="Normal 21" xfId="410"/>
    <cellStyle name="Normal 21 2" xfId="411"/>
    <cellStyle name="Normal 21 2 2" xfId="412"/>
    <cellStyle name="Normal 21 3" xfId="413"/>
    <cellStyle name="Normal 21 4" xfId="414"/>
    <cellStyle name="Normal 22" xfId="415"/>
    <cellStyle name="Normal 22 2" xfId="416"/>
    <cellStyle name="Normal 22 2 2" xfId="417"/>
    <cellStyle name="Normal 22 3" xfId="418"/>
    <cellStyle name="Normal 22 4" xfId="419"/>
    <cellStyle name="Normal 23" xfId="420"/>
    <cellStyle name="Normal 23 2" xfId="421"/>
    <cellStyle name="Normal 23 2 2" xfId="422"/>
    <cellStyle name="Normal 23 3" xfId="423"/>
    <cellStyle name="Normal 23 4" xfId="424"/>
    <cellStyle name="Normal 24" xfId="425"/>
    <cellStyle name="Normal 24 2" xfId="426"/>
    <cellStyle name="Normal 24 2 2" xfId="427"/>
    <cellStyle name="Normal 24 3" xfId="428"/>
    <cellStyle name="Normal 24 4" xfId="429"/>
    <cellStyle name="Normal 25" xfId="430"/>
    <cellStyle name="Normal 25 2" xfId="431"/>
    <cellStyle name="Normal 25 2 2" xfId="432"/>
    <cellStyle name="Normal 25 3" xfId="433"/>
    <cellStyle name="Normal 25 4" xfId="434"/>
    <cellStyle name="Normal 26" xfId="435"/>
    <cellStyle name="Normal 26 2" xfId="436"/>
    <cellStyle name="Normal 26 2 2" xfId="437"/>
    <cellStyle name="Normal 26 3" xfId="438"/>
    <cellStyle name="Normal 26 4" xfId="439"/>
    <cellStyle name="Normal 27" xfId="440"/>
    <cellStyle name="Normal 27 2" xfId="441"/>
    <cellStyle name="Normal 27 2 2" xfId="442"/>
    <cellStyle name="Normal 27 3" xfId="443"/>
    <cellStyle name="Normal 27 4" xfId="444"/>
    <cellStyle name="Normal 28" xfId="445"/>
    <cellStyle name="Normal 28 2" xfId="446"/>
    <cellStyle name="Normal 28 2 2" xfId="447"/>
    <cellStyle name="Normal 28 3" xfId="448"/>
    <cellStyle name="Normal 28 4" xfId="449"/>
    <cellStyle name="Normal 29" xfId="450"/>
    <cellStyle name="Normal 29 2" xfId="451"/>
    <cellStyle name="Normal 29 2 2" xfId="452"/>
    <cellStyle name="Normal 29 3" xfId="453"/>
    <cellStyle name="Normal 29 4" xfId="454"/>
    <cellStyle name="Normal 3" xfId="17"/>
    <cellStyle name="Normal 3 2" xfId="18"/>
    <cellStyle name="Normal 3 2 2" xfId="455"/>
    <cellStyle name="Normal 3 2 2 2" xfId="456"/>
    <cellStyle name="Normal 3 2 3" xfId="457"/>
    <cellStyle name="Normal 3 2 4" xfId="458"/>
    <cellStyle name="Normal 3 3" xfId="19"/>
    <cellStyle name="Normal 3 3 2" xfId="1738"/>
    <cellStyle name="Normal 3 4" xfId="459"/>
    <cellStyle name="Normal 3 4 2" xfId="460"/>
    <cellStyle name="Normal 3 5" xfId="1758"/>
    <cellStyle name="Normal 30" xfId="461"/>
    <cellStyle name="Normal 30 2" xfId="462"/>
    <cellStyle name="Normal 30 2 2" xfId="463"/>
    <cellStyle name="Normal 30 3" xfId="464"/>
    <cellStyle name="Normal 30 4" xfId="465"/>
    <cellStyle name="Normal 31" xfId="466"/>
    <cellStyle name="Normal 31 2" xfId="467"/>
    <cellStyle name="Normal 31 2 2" xfId="468"/>
    <cellStyle name="Normal 31 3" xfId="469"/>
    <cellStyle name="Normal 31 4" xfId="470"/>
    <cellStyle name="Normal 32" xfId="471"/>
    <cellStyle name="Normal 32 2" xfId="472"/>
    <cellStyle name="Normal 32 2 2" xfId="473"/>
    <cellStyle name="Normal 32 3" xfId="474"/>
    <cellStyle name="Normal 32 4" xfId="475"/>
    <cellStyle name="Normal 33" xfId="476"/>
    <cellStyle name="Normal 33 2" xfId="477"/>
    <cellStyle name="Normal 33 2 2" xfId="478"/>
    <cellStyle name="Normal 33 3" xfId="479"/>
    <cellStyle name="Normal 33 4" xfId="480"/>
    <cellStyle name="Normal 34" xfId="481"/>
    <cellStyle name="Normal 34 2" xfId="482"/>
    <cellStyle name="Normal 34 2 2" xfId="483"/>
    <cellStyle name="Normal 34 3" xfId="484"/>
    <cellStyle name="Normal 34 4" xfId="485"/>
    <cellStyle name="Normal 35" xfId="486"/>
    <cellStyle name="Normal 35 2" xfId="487"/>
    <cellStyle name="Normal 35 2 2" xfId="488"/>
    <cellStyle name="Normal 35 3" xfId="489"/>
    <cellStyle name="Normal 35 4" xfId="490"/>
    <cellStyle name="Normal 36" xfId="491"/>
    <cellStyle name="Normal 36 2" xfId="492"/>
    <cellStyle name="Normal 36 2 2" xfId="493"/>
    <cellStyle name="Normal 36 3" xfId="494"/>
    <cellStyle name="Normal 36 4" xfId="495"/>
    <cellStyle name="Normal 37" xfId="496"/>
    <cellStyle name="Normal 37 2" xfId="497"/>
    <cellStyle name="Normal 37 2 2" xfId="498"/>
    <cellStyle name="Normal 37 2 2 2" xfId="499"/>
    <cellStyle name="Normal 37 2 2 2 2" xfId="500"/>
    <cellStyle name="Normal 37 2 2 2 3" xfId="501"/>
    <cellStyle name="Normal 37 2 2 3" xfId="502"/>
    <cellStyle name="Normal 37 2 2 3 2" xfId="503"/>
    <cellStyle name="Normal 37 2 2 3 3" xfId="504"/>
    <cellStyle name="Normal 37 2 2 4" xfId="505"/>
    <cellStyle name="Normal 37 2 2 5" xfId="506"/>
    <cellStyle name="Normal 37 2 3" xfId="507"/>
    <cellStyle name="Normal 37 2 3 2" xfId="508"/>
    <cellStyle name="Normal 37 2 3 2 2" xfId="509"/>
    <cellStyle name="Normal 37 2 3 2 3" xfId="510"/>
    <cellStyle name="Normal 37 2 3 3" xfId="511"/>
    <cellStyle name="Normal 37 2 3 4" xfId="512"/>
    <cellStyle name="Normal 37 2 4" xfId="513"/>
    <cellStyle name="Normal 37 2 4 2" xfId="514"/>
    <cellStyle name="Normal 37 2 4 3" xfId="515"/>
    <cellStyle name="Normal 37 2 5" xfId="516"/>
    <cellStyle name="Normal 37 2 5 2" xfId="517"/>
    <cellStyle name="Normal 37 2 5 3" xfId="518"/>
    <cellStyle name="Normal 37 2 6" xfId="519"/>
    <cellStyle name="Normal 37 2 6 2" xfId="520"/>
    <cellStyle name="Normal 37 2 6 3" xfId="521"/>
    <cellStyle name="Normal 37 2 7" xfId="522"/>
    <cellStyle name="Normal 37 2 8" xfId="523"/>
    <cellStyle name="Normal 37 3" xfId="524"/>
    <cellStyle name="Normal 37 3 2" xfId="525"/>
    <cellStyle name="Normal 37 3 2 2" xfId="526"/>
    <cellStyle name="Normal 37 3 2 3" xfId="527"/>
    <cellStyle name="Normal 37 3 3" xfId="528"/>
    <cellStyle name="Normal 37 3 3 2" xfId="529"/>
    <cellStyle name="Normal 37 3 3 3" xfId="530"/>
    <cellStyle name="Normal 37 3 4" xfId="531"/>
    <cellStyle name="Normal 37 3 5" xfId="532"/>
    <cellStyle name="Normal 37 4" xfId="533"/>
    <cellStyle name="Normal 37 4 2" xfId="534"/>
    <cellStyle name="Normal 37 4 2 2" xfId="535"/>
    <cellStyle name="Normal 37 4 2 3" xfId="536"/>
    <cellStyle name="Normal 37 4 3" xfId="537"/>
    <cellStyle name="Normal 37 4 4" xfId="538"/>
    <cellStyle name="Normal 37 5" xfId="539"/>
    <cellStyle name="Normal 37 5 2" xfId="540"/>
    <cellStyle name="Normal 37 5 3" xfId="541"/>
    <cellStyle name="Normal 37 6" xfId="542"/>
    <cellStyle name="Normal 37 6 2" xfId="543"/>
    <cellStyle name="Normal 37 6 3" xfId="544"/>
    <cellStyle name="Normal 37 7" xfId="545"/>
    <cellStyle name="Normal 37 7 2" xfId="546"/>
    <cellStyle name="Normal 37 7 3" xfId="547"/>
    <cellStyle name="Normal 37 8" xfId="548"/>
    <cellStyle name="Normal 37 9" xfId="549"/>
    <cellStyle name="Normal 38" xfId="550"/>
    <cellStyle name="Normal 38 2" xfId="551"/>
    <cellStyle name="Normal 38 2 2" xfId="552"/>
    <cellStyle name="Normal 38 2 2 2" xfId="553"/>
    <cellStyle name="Normal 38 2 2 3" xfId="554"/>
    <cellStyle name="Normal 38 2 3" xfId="555"/>
    <cellStyle name="Normal 38 2 3 2" xfId="556"/>
    <cellStyle name="Normal 38 2 3 3" xfId="557"/>
    <cellStyle name="Normal 38 2 4" xfId="558"/>
    <cellStyle name="Normal 38 2 5" xfId="559"/>
    <cellStyle name="Normal 38 3" xfId="560"/>
    <cellStyle name="Normal 38 3 2" xfId="561"/>
    <cellStyle name="Normal 38 3 2 2" xfId="562"/>
    <cellStyle name="Normal 38 3 2 3" xfId="563"/>
    <cellStyle name="Normal 38 3 3" xfId="564"/>
    <cellStyle name="Normal 38 3 4" xfId="565"/>
    <cellStyle name="Normal 38 4" xfId="566"/>
    <cellStyle name="Normal 38 4 2" xfId="567"/>
    <cellStyle name="Normal 38 4 3" xfId="568"/>
    <cellStyle name="Normal 38 5" xfId="569"/>
    <cellStyle name="Normal 38 5 2" xfId="570"/>
    <cellStyle name="Normal 38 5 3" xfId="571"/>
    <cellStyle name="Normal 38 6" xfId="572"/>
    <cellStyle name="Normal 38 6 2" xfId="573"/>
    <cellStyle name="Normal 38 6 3" xfId="574"/>
    <cellStyle name="Normal 38 7" xfId="575"/>
    <cellStyle name="Normal 38 8" xfId="576"/>
    <cellStyle name="Normal 39" xfId="577"/>
    <cellStyle name="Normal 39 2" xfId="578"/>
    <cellStyle name="Normal 39 2 2" xfId="579"/>
    <cellStyle name="Normal 39 3" xfId="580"/>
    <cellStyle name="Normal 39 4" xfId="581"/>
    <cellStyle name="Normal 4" xfId="20"/>
    <cellStyle name="Normal 4 10" xfId="582"/>
    <cellStyle name="Normal 4 10 16" xfId="583"/>
    <cellStyle name="Normal 4 11 2" xfId="584"/>
    <cellStyle name="Normal 4 2" xfId="585"/>
    <cellStyle name="Normal 4 2 2" xfId="586"/>
    <cellStyle name="Normal 4 3" xfId="587"/>
    <cellStyle name="Normal 4 4" xfId="588"/>
    <cellStyle name="Normal 4 5" xfId="39"/>
    <cellStyle name="Normal 4 7 2 2 2" xfId="589"/>
    <cellStyle name="Normal 40" xfId="590"/>
    <cellStyle name="Normal 40 2" xfId="591"/>
    <cellStyle name="Normal 40 2 2" xfId="592"/>
    <cellStyle name="Normal 40 3" xfId="593"/>
    <cellStyle name="Normal 40 4" xfId="594"/>
    <cellStyle name="Normal 41" xfId="595"/>
    <cellStyle name="Normal 41 2" xfId="596"/>
    <cellStyle name="Normal 41 2 2" xfId="597"/>
    <cellStyle name="Normal 41 3" xfId="598"/>
    <cellStyle name="Normal 41 4" xfId="599"/>
    <cellStyle name="Normal 42" xfId="600"/>
    <cellStyle name="Normal 42 2" xfId="601"/>
    <cellStyle name="Normal 42 2 2" xfId="602"/>
    <cellStyle name="Normal 42 3" xfId="603"/>
    <cellStyle name="Normal 42 4" xfId="604"/>
    <cellStyle name="Normal 43" xfId="605"/>
    <cellStyle name="Normal 43 2" xfId="606"/>
    <cellStyle name="Normal 43 2 2" xfId="607"/>
    <cellStyle name="Normal 43 3" xfId="608"/>
    <cellStyle name="Normal 43 4" xfId="609"/>
    <cellStyle name="Normal 44" xfId="610"/>
    <cellStyle name="Normal 44 2" xfId="611"/>
    <cellStyle name="Normal 44 2 2" xfId="612"/>
    <cellStyle name="Normal 44 3" xfId="613"/>
    <cellStyle name="Normal 44 4" xfId="614"/>
    <cellStyle name="Normal 45" xfId="615"/>
    <cellStyle name="Normal 45 2" xfId="616"/>
    <cellStyle name="Normal 45 2 2" xfId="617"/>
    <cellStyle name="Normal 45 3" xfId="618"/>
    <cellStyle name="Normal 45 4" xfId="619"/>
    <cellStyle name="Normal 46" xfId="620"/>
    <cellStyle name="Normal 46 2" xfId="621"/>
    <cellStyle name="Normal 46 2 2" xfId="622"/>
    <cellStyle name="Normal 46 3" xfId="623"/>
    <cellStyle name="Normal 46 4" xfId="624"/>
    <cellStyle name="Normal 47" xfId="625"/>
    <cellStyle name="Normal 47 2" xfId="626"/>
    <cellStyle name="Normal 47 2 2" xfId="627"/>
    <cellStyle name="Normal 47 3" xfId="628"/>
    <cellStyle name="Normal 47 4" xfId="629"/>
    <cellStyle name="Normal 48" xfId="630"/>
    <cellStyle name="Normal 48 2" xfId="631"/>
    <cellStyle name="Normal 48 2 2" xfId="632"/>
    <cellStyle name="Normal 48 3" xfId="633"/>
    <cellStyle name="Normal 48 4" xfId="634"/>
    <cellStyle name="Normal 49" xfId="635"/>
    <cellStyle name="Normal 49 2" xfId="636"/>
    <cellStyle name="Normal 49 2 2" xfId="637"/>
    <cellStyle name="Normal 49 3" xfId="638"/>
    <cellStyle name="Normal 49 4" xfId="639"/>
    <cellStyle name="Normal 5" xfId="21"/>
    <cellStyle name="Normal 5 10" xfId="640"/>
    <cellStyle name="Normal 5 11" xfId="641"/>
    <cellStyle name="Normal 5 2" xfId="642"/>
    <cellStyle name="Normal 5 2 10" xfId="643"/>
    <cellStyle name="Normal 5 2 2" xfId="644"/>
    <cellStyle name="Normal 5 2 2 2" xfId="645"/>
    <cellStyle name="Normal 5 2 2 2 2" xfId="646"/>
    <cellStyle name="Normal 5 2 2 2 2 2" xfId="647"/>
    <cellStyle name="Normal 5 2 2 2 2 3" xfId="648"/>
    <cellStyle name="Normal 5 2 2 2 3" xfId="649"/>
    <cellStyle name="Normal 5 2 2 2 3 2" xfId="650"/>
    <cellStyle name="Normal 5 2 2 2 3 3" xfId="651"/>
    <cellStyle name="Normal 5 2 2 2 4" xfId="652"/>
    <cellStyle name="Normal 5 2 2 2 5" xfId="653"/>
    <cellStyle name="Normal 5 2 2 3" xfId="654"/>
    <cellStyle name="Normal 5 2 2 3 2" xfId="655"/>
    <cellStyle name="Normal 5 2 2 3 2 2" xfId="656"/>
    <cellStyle name="Normal 5 2 2 3 2 3" xfId="657"/>
    <cellStyle name="Normal 5 2 2 3 3" xfId="658"/>
    <cellStyle name="Normal 5 2 2 3 4" xfId="659"/>
    <cellStyle name="Normal 5 2 2 4" xfId="660"/>
    <cellStyle name="Normal 5 2 2 4 2" xfId="661"/>
    <cellStyle name="Normal 5 2 2 4 3" xfId="662"/>
    <cellStyle name="Normal 5 2 2 5" xfId="663"/>
    <cellStyle name="Normal 5 2 2 5 2" xfId="664"/>
    <cellStyle name="Normal 5 2 2 5 3" xfId="665"/>
    <cellStyle name="Normal 5 2 2 6" xfId="666"/>
    <cellStyle name="Normal 5 2 2 6 2" xfId="667"/>
    <cellStyle name="Normal 5 2 2 6 3" xfId="668"/>
    <cellStyle name="Normal 5 2 2 7" xfId="669"/>
    <cellStyle name="Normal 5 2 2 8" xfId="670"/>
    <cellStyle name="Normal 5 2 3" xfId="671"/>
    <cellStyle name="Normal 5 2 3 2" xfId="672"/>
    <cellStyle name="Normal 5 2 3 2 2" xfId="673"/>
    <cellStyle name="Normal 5 2 3 2 2 2" xfId="674"/>
    <cellStyle name="Normal 5 2 3 2 2 3" xfId="675"/>
    <cellStyle name="Normal 5 2 3 2 3" xfId="676"/>
    <cellStyle name="Normal 5 2 3 2 3 2" xfId="677"/>
    <cellStyle name="Normal 5 2 3 2 3 3" xfId="678"/>
    <cellStyle name="Normal 5 2 3 2 4" xfId="679"/>
    <cellStyle name="Normal 5 2 3 2 5" xfId="680"/>
    <cellStyle name="Normal 5 2 3 3" xfId="681"/>
    <cellStyle name="Normal 5 2 3 3 2" xfId="682"/>
    <cellStyle name="Normal 5 2 3 3 2 2" xfId="683"/>
    <cellStyle name="Normal 5 2 3 3 2 3" xfId="684"/>
    <cellStyle name="Normal 5 2 3 3 3" xfId="685"/>
    <cellStyle name="Normal 5 2 3 3 4" xfId="686"/>
    <cellStyle name="Normal 5 2 3 4" xfId="687"/>
    <cellStyle name="Normal 5 2 3 4 2" xfId="688"/>
    <cellStyle name="Normal 5 2 3 4 3" xfId="689"/>
    <cellStyle name="Normal 5 2 3 5" xfId="690"/>
    <cellStyle name="Normal 5 2 3 5 2" xfId="691"/>
    <cellStyle name="Normal 5 2 3 5 3" xfId="692"/>
    <cellStyle name="Normal 5 2 3 6" xfId="693"/>
    <cellStyle name="Normal 5 2 3 6 2" xfId="694"/>
    <cellStyle name="Normal 5 2 3 6 3" xfId="695"/>
    <cellStyle name="Normal 5 2 3 7" xfId="696"/>
    <cellStyle name="Normal 5 2 3 8" xfId="697"/>
    <cellStyle name="Normal 5 2 4" xfId="698"/>
    <cellStyle name="Normal 5 2 4 2" xfId="699"/>
    <cellStyle name="Normal 5 2 4 2 2" xfId="700"/>
    <cellStyle name="Normal 5 2 4 2 3" xfId="701"/>
    <cellStyle name="Normal 5 2 4 3" xfId="702"/>
    <cellStyle name="Normal 5 2 4 3 2" xfId="703"/>
    <cellStyle name="Normal 5 2 4 3 3" xfId="704"/>
    <cellStyle name="Normal 5 2 4 4" xfId="705"/>
    <cellStyle name="Normal 5 2 4 5" xfId="706"/>
    <cellStyle name="Normal 5 2 5" xfId="707"/>
    <cellStyle name="Normal 5 2 5 2" xfId="708"/>
    <cellStyle name="Normal 5 2 5 2 2" xfId="709"/>
    <cellStyle name="Normal 5 2 5 2 3" xfId="710"/>
    <cellStyle name="Normal 5 2 5 3" xfId="711"/>
    <cellStyle name="Normal 5 2 5 4" xfId="712"/>
    <cellStyle name="Normal 5 2 6" xfId="713"/>
    <cellStyle name="Normal 5 2 6 2" xfId="714"/>
    <cellStyle name="Normal 5 2 6 3" xfId="715"/>
    <cellStyle name="Normal 5 2 7" xfId="716"/>
    <cellStyle name="Normal 5 2 7 2" xfId="717"/>
    <cellStyle name="Normal 5 2 7 3" xfId="718"/>
    <cellStyle name="Normal 5 2 8" xfId="719"/>
    <cellStyle name="Normal 5 2 8 2" xfId="720"/>
    <cellStyle name="Normal 5 2 8 3" xfId="721"/>
    <cellStyle name="Normal 5 2 9" xfId="722"/>
    <cellStyle name="Normal 5 3" xfId="723"/>
    <cellStyle name="Normal 5 3 2" xfId="724"/>
    <cellStyle name="Normal 5 3 2 2" xfId="725"/>
    <cellStyle name="Normal 5 3 2 2 2" xfId="726"/>
    <cellStyle name="Normal 5 3 2 2 3" xfId="727"/>
    <cellStyle name="Normal 5 3 2 3" xfId="728"/>
    <cellStyle name="Normal 5 3 2 3 2" xfId="729"/>
    <cellStyle name="Normal 5 3 2 3 3" xfId="730"/>
    <cellStyle name="Normal 5 3 2 4" xfId="731"/>
    <cellStyle name="Normal 5 3 2 5" xfId="732"/>
    <cellStyle name="Normal 5 3 3" xfId="733"/>
    <cellStyle name="Normal 5 3 3 2" xfId="734"/>
    <cellStyle name="Normal 5 3 3 2 2" xfId="735"/>
    <cellStyle name="Normal 5 3 3 2 3" xfId="736"/>
    <cellStyle name="Normal 5 3 3 3" xfId="737"/>
    <cellStyle name="Normal 5 3 3 4" xfId="738"/>
    <cellStyle name="Normal 5 3 4" xfId="739"/>
    <cellStyle name="Normal 5 3 4 2" xfId="740"/>
    <cellStyle name="Normal 5 3 4 3" xfId="741"/>
    <cellStyle name="Normal 5 3 5" xfId="742"/>
    <cellStyle name="Normal 5 3 5 2" xfId="743"/>
    <cellStyle name="Normal 5 3 5 3" xfId="744"/>
    <cellStyle name="Normal 5 3 6" xfId="745"/>
    <cellStyle name="Normal 5 3 6 2" xfId="746"/>
    <cellStyle name="Normal 5 3 6 3" xfId="747"/>
    <cellStyle name="Normal 5 3 7" xfId="748"/>
    <cellStyle name="Normal 5 3 8" xfId="749"/>
    <cellStyle name="Normal 5 4" xfId="750"/>
    <cellStyle name="Normal 5 4 2" xfId="751"/>
    <cellStyle name="Normal 5 4 2 2" xfId="752"/>
    <cellStyle name="Normal 5 4 2 2 2" xfId="753"/>
    <cellStyle name="Normal 5 4 2 2 3" xfId="754"/>
    <cellStyle name="Normal 5 4 2 3" xfId="755"/>
    <cellStyle name="Normal 5 4 2 3 2" xfId="756"/>
    <cellStyle name="Normal 5 4 2 3 3" xfId="757"/>
    <cellStyle name="Normal 5 4 2 4" xfId="758"/>
    <cellStyle name="Normal 5 4 2 5" xfId="759"/>
    <cellStyle name="Normal 5 4 3" xfId="760"/>
    <cellStyle name="Normal 5 4 3 2" xfId="761"/>
    <cellStyle name="Normal 5 4 3 2 2" xfId="762"/>
    <cellStyle name="Normal 5 4 3 2 3" xfId="763"/>
    <cellStyle name="Normal 5 4 3 3" xfId="764"/>
    <cellStyle name="Normal 5 4 3 4" xfId="765"/>
    <cellStyle name="Normal 5 4 4" xfId="766"/>
    <cellStyle name="Normal 5 4 4 2" xfId="767"/>
    <cellStyle name="Normal 5 4 4 3" xfId="768"/>
    <cellStyle name="Normal 5 4 5" xfId="769"/>
    <cellStyle name="Normal 5 4 5 2" xfId="770"/>
    <cellStyle name="Normal 5 4 5 3" xfId="771"/>
    <cellStyle name="Normal 5 4 6" xfId="772"/>
    <cellStyle name="Normal 5 4 6 2" xfId="773"/>
    <cellStyle name="Normal 5 4 6 3" xfId="774"/>
    <cellStyle name="Normal 5 4 7" xfId="775"/>
    <cellStyle name="Normal 5 4 8" xfId="776"/>
    <cellStyle name="Normal 5 5" xfId="777"/>
    <cellStyle name="Normal 5 5 2" xfId="778"/>
    <cellStyle name="Normal 5 5 2 2" xfId="779"/>
    <cellStyle name="Normal 5 5 2 3" xfId="780"/>
    <cellStyle name="Normal 5 5 3" xfId="781"/>
    <cellStyle name="Normal 5 5 3 2" xfId="782"/>
    <cellStyle name="Normal 5 5 3 3" xfId="783"/>
    <cellStyle name="Normal 5 5 4" xfId="784"/>
    <cellStyle name="Normal 5 5 5" xfId="785"/>
    <cellStyle name="Normal 5 6" xfId="786"/>
    <cellStyle name="Normal 5 6 2" xfId="787"/>
    <cellStyle name="Normal 5 6 2 2" xfId="788"/>
    <cellStyle name="Normal 5 6 2 3" xfId="789"/>
    <cellStyle name="Normal 5 6 3" xfId="790"/>
    <cellStyle name="Normal 5 6 4" xfId="791"/>
    <cellStyle name="Normal 5 7" xfId="792"/>
    <cellStyle name="Normal 5 7 2" xfId="793"/>
    <cellStyle name="Normal 5 7 3" xfId="794"/>
    <cellStyle name="Normal 5 8" xfId="795"/>
    <cellStyle name="Normal 5 8 2" xfId="796"/>
    <cellStyle name="Normal 5 8 3" xfId="797"/>
    <cellStyle name="Normal 5 9" xfId="798"/>
    <cellStyle name="Normal 5 9 2" xfId="799"/>
    <cellStyle name="Normal 5 9 3" xfId="800"/>
    <cellStyle name="Normal 50" xfId="801"/>
    <cellStyle name="Normal 50 2" xfId="802"/>
    <cellStyle name="Normal 50 2 2" xfId="803"/>
    <cellStyle name="Normal 50 3" xfId="804"/>
    <cellStyle name="Normal 50 4" xfId="805"/>
    <cellStyle name="Normal 51" xfId="806"/>
    <cellStyle name="Normal 51 2" xfId="807"/>
    <cellStyle name="Normal 51 2 2" xfId="808"/>
    <cellStyle name="Normal 51 3" xfId="809"/>
    <cellStyle name="Normal 51 4" xfId="810"/>
    <cellStyle name="Normal 52" xfId="811"/>
    <cellStyle name="Normal 52 2" xfId="812"/>
    <cellStyle name="Normal 52 2 2" xfId="813"/>
    <cellStyle name="Normal 52 3" xfId="814"/>
    <cellStyle name="Normal 52 4" xfId="815"/>
    <cellStyle name="Normal 53" xfId="816"/>
    <cellStyle name="Normal 53 2" xfId="817"/>
    <cellStyle name="Normal 53 2 2" xfId="818"/>
    <cellStyle name="Normal 53 3" xfId="819"/>
    <cellStyle name="Normal 53 4" xfId="820"/>
    <cellStyle name="Normal 54" xfId="821"/>
    <cellStyle name="Normal 54 2" xfId="822"/>
    <cellStyle name="Normal 54 2 2" xfId="823"/>
    <cellStyle name="Normal 54 3" xfId="824"/>
    <cellStyle name="Normal 54 4" xfId="825"/>
    <cellStyle name="Normal 55" xfId="826"/>
    <cellStyle name="Normal 55 2" xfId="827"/>
    <cellStyle name="Normal 55 2 2" xfId="828"/>
    <cellStyle name="Normal 55 3" xfId="829"/>
    <cellStyle name="Normal 55 4" xfId="830"/>
    <cellStyle name="Normal 56" xfId="831"/>
    <cellStyle name="Normal 56 2" xfId="832"/>
    <cellStyle name="Normal 56 2 2" xfId="833"/>
    <cellStyle name="Normal 56 3" xfId="834"/>
    <cellStyle name="Normal 56 4" xfId="835"/>
    <cellStyle name="Normal 57" xfId="836"/>
    <cellStyle name="Normal 57 2" xfId="837"/>
    <cellStyle name="Normal 57 2 2" xfId="838"/>
    <cellStyle name="Normal 57 3" xfId="839"/>
    <cellStyle name="Normal 57 4" xfId="840"/>
    <cellStyle name="Normal 58" xfId="841"/>
    <cellStyle name="Normal 58 2" xfId="842"/>
    <cellStyle name="Normal 58 2 2" xfId="843"/>
    <cellStyle name="Normal 58 3" xfId="844"/>
    <cellStyle name="Normal 58 4" xfId="845"/>
    <cellStyle name="Normal 59" xfId="846"/>
    <cellStyle name="Normal 59 2" xfId="847"/>
    <cellStyle name="Normal 59 2 2" xfId="848"/>
    <cellStyle name="Normal 59 3" xfId="849"/>
    <cellStyle name="Normal 59 4" xfId="850"/>
    <cellStyle name="Normal 6" xfId="22"/>
    <cellStyle name="Normal 6 10" xfId="851"/>
    <cellStyle name="Normal 6 10 2" xfId="852"/>
    <cellStyle name="Normal 6 10 3" xfId="853"/>
    <cellStyle name="Normal 6 11" xfId="854"/>
    <cellStyle name="Normal 6 12" xfId="855"/>
    <cellStyle name="Normal 6 2" xfId="856"/>
    <cellStyle name="Normal 6 2 10" xfId="857"/>
    <cellStyle name="Normal 6 2 11" xfId="858"/>
    <cellStyle name="Normal 6 2 2" xfId="859"/>
    <cellStyle name="Normal 6 2 2 10" xfId="860"/>
    <cellStyle name="Normal 6 2 2 2" xfId="861"/>
    <cellStyle name="Normal 6 2 2 2 2" xfId="862"/>
    <cellStyle name="Normal 6 2 2 2 2 2" xfId="863"/>
    <cellStyle name="Normal 6 2 2 2 2 2 2" xfId="864"/>
    <cellStyle name="Normal 6 2 2 2 2 2 3" xfId="865"/>
    <cellStyle name="Normal 6 2 2 2 2 3" xfId="866"/>
    <cellStyle name="Normal 6 2 2 2 2 3 2" xfId="867"/>
    <cellStyle name="Normal 6 2 2 2 2 3 3" xfId="868"/>
    <cellStyle name="Normal 6 2 2 2 2 4" xfId="869"/>
    <cellStyle name="Normal 6 2 2 2 2 5" xfId="870"/>
    <cellStyle name="Normal 6 2 2 2 3" xfId="871"/>
    <cellStyle name="Normal 6 2 2 2 3 2" xfId="872"/>
    <cellStyle name="Normal 6 2 2 2 3 2 2" xfId="873"/>
    <cellStyle name="Normal 6 2 2 2 3 2 3" xfId="874"/>
    <cellStyle name="Normal 6 2 2 2 3 3" xfId="875"/>
    <cellStyle name="Normal 6 2 2 2 3 4" xfId="876"/>
    <cellStyle name="Normal 6 2 2 2 4" xfId="877"/>
    <cellStyle name="Normal 6 2 2 2 4 2" xfId="878"/>
    <cellStyle name="Normal 6 2 2 2 4 3" xfId="879"/>
    <cellStyle name="Normal 6 2 2 2 5" xfId="880"/>
    <cellStyle name="Normal 6 2 2 2 5 2" xfId="881"/>
    <cellStyle name="Normal 6 2 2 2 5 3" xfId="882"/>
    <cellStyle name="Normal 6 2 2 2 6" xfId="883"/>
    <cellStyle name="Normal 6 2 2 2 6 2" xfId="884"/>
    <cellStyle name="Normal 6 2 2 2 6 3" xfId="885"/>
    <cellStyle name="Normal 6 2 2 2 7" xfId="886"/>
    <cellStyle name="Normal 6 2 2 2 8" xfId="887"/>
    <cellStyle name="Normal 6 2 2 3" xfId="888"/>
    <cellStyle name="Normal 6 2 2 3 2" xfId="889"/>
    <cellStyle name="Normal 6 2 2 3 2 2" xfId="890"/>
    <cellStyle name="Normal 6 2 2 3 2 2 2" xfId="891"/>
    <cellStyle name="Normal 6 2 2 3 2 2 3" xfId="892"/>
    <cellStyle name="Normal 6 2 2 3 2 3" xfId="893"/>
    <cellStyle name="Normal 6 2 2 3 2 3 2" xfId="894"/>
    <cellStyle name="Normal 6 2 2 3 2 3 3" xfId="895"/>
    <cellStyle name="Normal 6 2 2 3 2 4" xfId="896"/>
    <cellStyle name="Normal 6 2 2 3 2 5" xfId="897"/>
    <cellStyle name="Normal 6 2 2 3 3" xfId="898"/>
    <cellStyle name="Normal 6 2 2 3 3 2" xfId="899"/>
    <cellStyle name="Normal 6 2 2 3 3 2 2" xfId="900"/>
    <cellStyle name="Normal 6 2 2 3 3 2 3" xfId="901"/>
    <cellStyle name="Normal 6 2 2 3 3 3" xfId="902"/>
    <cellStyle name="Normal 6 2 2 3 3 4" xfId="903"/>
    <cellStyle name="Normal 6 2 2 3 4" xfId="904"/>
    <cellStyle name="Normal 6 2 2 3 4 2" xfId="905"/>
    <cellStyle name="Normal 6 2 2 3 4 3" xfId="906"/>
    <cellStyle name="Normal 6 2 2 3 5" xfId="907"/>
    <cellStyle name="Normal 6 2 2 3 5 2" xfId="908"/>
    <cellStyle name="Normal 6 2 2 3 5 3" xfId="909"/>
    <cellStyle name="Normal 6 2 2 3 6" xfId="910"/>
    <cellStyle name="Normal 6 2 2 3 6 2" xfId="911"/>
    <cellStyle name="Normal 6 2 2 3 6 3" xfId="912"/>
    <cellStyle name="Normal 6 2 2 3 7" xfId="913"/>
    <cellStyle name="Normal 6 2 2 3 8" xfId="914"/>
    <cellStyle name="Normal 6 2 2 4" xfId="915"/>
    <cellStyle name="Normal 6 2 2 4 2" xfId="916"/>
    <cellStyle name="Normal 6 2 2 4 2 2" xfId="917"/>
    <cellStyle name="Normal 6 2 2 4 2 3" xfId="918"/>
    <cellStyle name="Normal 6 2 2 4 3" xfId="919"/>
    <cellStyle name="Normal 6 2 2 4 3 2" xfId="920"/>
    <cellStyle name="Normal 6 2 2 4 3 3" xfId="921"/>
    <cellStyle name="Normal 6 2 2 4 4" xfId="922"/>
    <cellStyle name="Normal 6 2 2 4 5" xfId="923"/>
    <cellStyle name="Normal 6 2 2 5" xfId="924"/>
    <cellStyle name="Normal 6 2 2 5 2" xfId="925"/>
    <cellStyle name="Normal 6 2 2 5 2 2" xfId="926"/>
    <cellStyle name="Normal 6 2 2 5 2 3" xfId="927"/>
    <cellStyle name="Normal 6 2 2 5 3" xfId="928"/>
    <cellStyle name="Normal 6 2 2 5 4" xfId="929"/>
    <cellStyle name="Normal 6 2 2 6" xfId="930"/>
    <cellStyle name="Normal 6 2 2 6 2" xfId="931"/>
    <cellStyle name="Normal 6 2 2 6 3" xfId="932"/>
    <cellStyle name="Normal 6 2 2 7" xfId="933"/>
    <cellStyle name="Normal 6 2 2 7 2" xfId="934"/>
    <cellStyle name="Normal 6 2 2 7 3" xfId="935"/>
    <cellStyle name="Normal 6 2 2 8" xfId="936"/>
    <cellStyle name="Normal 6 2 2 8 2" xfId="937"/>
    <cellStyle name="Normal 6 2 2 8 3" xfId="938"/>
    <cellStyle name="Normal 6 2 2 9" xfId="939"/>
    <cellStyle name="Normal 6 2 3" xfId="940"/>
    <cellStyle name="Normal 6 2 3 2" xfId="941"/>
    <cellStyle name="Normal 6 2 3 2 2" xfId="942"/>
    <cellStyle name="Normal 6 2 3 2 2 2" xfId="943"/>
    <cellStyle name="Normal 6 2 3 2 2 3" xfId="944"/>
    <cellStyle name="Normal 6 2 3 2 3" xfId="945"/>
    <cellStyle name="Normal 6 2 3 2 3 2" xfId="946"/>
    <cellStyle name="Normal 6 2 3 2 3 3" xfId="947"/>
    <cellStyle name="Normal 6 2 3 2 4" xfId="948"/>
    <cellStyle name="Normal 6 2 3 2 5" xfId="949"/>
    <cellStyle name="Normal 6 2 3 3" xfId="950"/>
    <cellStyle name="Normal 6 2 3 3 2" xfId="951"/>
    <cellStyle name="Normal 6 2 3 3 2 2" xfId="952"/>
    <cellStyle name="Normal 6 2 3 3 2 3" xfId="953"/>
    <cellStyle name="Normal 6 2 3 3 3" xfId="954"/>
    <cellStyle name="Normal 6 2 3 3 4" xfId="955"/>
    <cellStyle name="Normal 6 2 3 4" xfId="956"/>
    <cellStyle name="Normal 6 2 3 4 2" xfId="957"/>
    <cellStyle name="Normal 6 2 3 4 3" xfId="958"/>
    <cellStyle name="Normal 6 2 3 5" xfId="959"/>
    <cellStyle name="Normal 6 2 3 5 2" xfId="960"/>
    <cellStyle name="Normal 6 2 3 5 3" xfId="961"/>
    <cellStyle name="Normal 6 2 3 6" xfId="962"/>
    <cellStyle name="Normal 6 2 3 6 2" xfId="963"/>
    <cellStyle name="Normal 6 2 3 6 3" xfId="964"/>
    <cellStyle name="Normal 6 2 3 7" xfId="965"/>
    <cellStyle name="Normal 6 2 3 8" xfId="966"/>
    <cellStyle name="Normal 6 2 4" xfId="967"/>
    <cellStyle name="Normal 6 2 4 2" xfId="968"/>
    <cellStyle name="Normal 6 2 4 2 2" xfId="969"/>
    <cellStyle name="Normal 6 2 4 2 2 2" xfId="970"/>
    <cellStyle name="Normal 6 2 4 2 2 3" xfId="971"/>
    <cellStyle name="Normal 6 2 4 2 3" xfId="972"/>
    <cellStyle name="Normal 6 2 4 2 3 2" xfId="973"/>
    <cellStyle name="Normal 6 2 4 2 3 3" xfId="974"/>
    <cellStyle name="Normal 6 2 4 2 4" xfId="975"/>
    <cellStyle name="Normal 6 2 4 2 5" xfId="976"/>
    <cellStyle name="Normal 6 2 4 3" xfId="977"/>
    <cellStyle name="Normal 6 2 4 3 2" xfId="978"/>
    <cellStyle name="Normal 6 2 4 3 2 2" xfId="979"/>
    <cellStyle name="Normal 6 2 4 3 2 3" xfId="980"/>
    <cellStyle name="Normal 6 2 4 3 3" xfId="981"/>
    <cellStyle name="Normal 6 2 4 3 4" xfId="982"/>
    <cellStyle name="Normal 6 2 4 4" xfId="983"/>
    <cellStyle name="Normal 6 2 4 4 2" xfId="984"/>
    <cellStyle name="Normal 6 2 4 4 3" xfId="985"/>
    <cellStyle name="Normal 6 2 4 5" xfId="986"/>
    <cellStyle name="Normal 6 2 4 5 2" xfId="987"/>
    <cellStyle name="Normal 6 2 4 5 3" xfId="988"/>
    <cellStyle name="Normal 6 2 4 6" xfId="989"/>
    <cellStyle name="Normal 6 2 4 6 2" xfId="990"/>
    <cellStyle name="Normal 6 2 4 6 3" xfId="991"/>
    <cellStyle name="Normal 6 2 4 7" xfId="992"/>
    <cellStyle name="Normal 6 2 4 8" xfId="993"/>
    <cellStyle name="Normal 6 2 5" xfId="994"/>
    <cellStyle name="Normal 6 2 5 2" xfId="995"/>
    <cellStyle name="Normal 6 2 5 2 2" xfId="996"/>
    <cellStyle name="Normal 6 2 5 2 3" xfId="997"/>
    <cellStyle name="Normal 6 2 5 3" xfId="998"/>
    <cellStyle name="Normal 6 2 5 3 2" xfId="999"/>
    <cellStyle name="Normal 6 2 5 3 3" xfId="1000"/>
    <cellStyle name="Normal 6 2 5 4" xfId="1001"/>
    <cellStyle name="Normal 6 2 5 5" xfId="1002"/>
    <cellStyle name="Normal 6 2 6" xfId="1003"/>
    <cellStyle name="Normal 6 2 6 2" xfId="1004"/>
    <cellStyle name="Normal 6 2 6 2 2" xfId="1005"/>
    <cellStyle name="Normal 6 2 6 2 3" xfId="1006"/>
    <cellStyle name="Normal 6 2 6 3" xfId="1007"/>
    <cellStyle name="Normal 6 2 6 4" xfId="1008"/>
    <cellStyle name="Normal 6 2 7" xfId="1009"/>
    <cellStyle name="Normal 6 2 7 2" xfId="1010"/>
    <cellStyle name="Normal 6 2 7 3" xfId="1011"/>
    <cellStyle name="Normal 6 2 8" xfId="1012"/>
    <cellStyle name="Normal 6 2 8 2" xfId="1013"/>
    <cellStyle name="Normal 6 2 8 3" xfId="1014"/>
    <cellStyle name="Normal 6 2 9" xfId="1015"/>
    <cellStyle name="Normal 6 2 9 2" xfId="1016"/>
    <cellStyle name="Normal 6 2 9 3" xfId="1017"/>
    <cellStyle name="Normal 6 3" xfId="1018"/>
    <cellStyle name="Normal 6 3 10" xfId="1019"/>
    <cellStyle name="Normal 6 3 2" xfId="1020"/>
    <cellStyle name="Normal 6 3 2 2" xfId="1021"/>
    <cellStyle name="Normal 6 3 2 2 2" xfId="1022"/>
    <cellStyle name="Normal 6 3 2 2 2 2" xfId="1023"/>
    <cellStyle name="Normal 6 3 2 2 2 3" xfId="1024"/>
    <cellStyle name="Normal 6 3 2 2 3" xfId="1025"/>
    <cellStyle name="Normal 6 3 2 2 3 2" xfId="1026"/>
    <cellStyle name="Normal 6 3 2 2 3 3" xfId="1027"/>
    <cellStyle name="Normal 6 3 2 2 4" xfId="1028"/>
    <cellStyle name="Normal 6 3 2 2 5" xfId="1029"/>
    <cellStyle name="Normal 6 3 2 3" xfId="1030"/>
    <cellStyle name="Normal 6 3 2 3 2" xfId="1031"/>
    <cellStyle name="Normal 6 3 2 3 2 2" xfId="1032"/>
    <cellStyle name="Normal 6 3 2 3 2 3" xfId="1033"/>
    <cellStyle name="Normal 6 3 2 3 3" xfId="1034"/>
    <cellStyle name="Normal 6 3 2 3 4" xfId="1035"/>
    <cellStyle name="Normal 6 3 2 4" xfId="1036"/>
    <cellStyle name="Normal 6 3 2 4 2" xfId="1037"/>
    <cellStyle name="Normal 6 3 2 4 3" xfId="1038"/>
    <cellStyle name="Normal 6 3 2 5" xfId="1039"/>
    <cellStyle name="Normal 6 3 2 5 2" xfId="1040"/>
    <cellStyle name="Normal 6 3 2 5 3" xfId="1041"/>
    <cellStyle name="Normal 6 3 2 6" xfId="1042"/>
    <cellStyle name="Normal 6 3 2 6 2" xfId="1043"/>
    <cellStyle name="Normal 6 3 2 6 3" xfId="1044"/>
    <cellStyle name="Normal 6 3 2 7" xfId="1045"/>
    <cellStyle name="Normal 6 3 2 8" xfId="1046"/>
    <cellStyle name="Normal 6 3 3" xfId="1047"/>
    <cellStyle name="Normal 6 3 3 2" xfId="1048"/>
    <cellStyle name="Normal 6 3 3 2 2" xfId="1049"/>
    <cellStyle name="Normal 6 3 3 2 2 2" xfId="1050"/>
    <cellStyle name="Normal 6 3 3 2 2 3" xfId="1051"/>
    <cellStyle name="Normal 6 3 3 2 3" xfId="1052"/>
    <cellStyle name="Normal 6 3 3 2 3 2" xfId="1053"/>
    <cellStyle name="Normal 6 3 3 2 3 3" xfId="1054"/>
    <cellStyle name="Normal 6 3 3 2 4" xfId="1055"/>
    <cellStyle name="Normal 6 3 3 2 5" xfId="1056"/>
    <cellStyle name="Normal 6 3 3 3" xfId="1057"/>
    <cellStyle name="Normal 6 3 3 3 2" xfId="1058"/>
    <cellStyle name="Normal 6 3 3 3 2 2" xfId="1059"/>
    <cellStyle name="Normal 6 3 3 3 2 3" xfId="1060"/>
    <cellStyle name="Normal 6 3 3 3 3" xfId="1061"/>
    <cellStyle name="Normal 6 3 3 3 4" xfId="1062"/>
    <cellStyle name="Normal 6 3 3 4" xfId="1063"/>
    <cellStyle name="Normal 6 3 3 4 2" xfId="1064"/>
    <cellStyle name="Normal 6 3 3 4 3" xfId="1065"/>
    <cellStyle name="Normal 6 3 3 5" xfId="1066"/>
    <cellStyle name="Normal 6 3 3 5 2" xfId="1067"/>
    <cellStyle name="Normal 6 3 3 5 3" xfId="1068"/>
    <cellStyle name="Normal 6 3 3 6" xfId="1069"/>
    <cellStyle name="Normal 6 3 3 6 2" xfId="1070"/>
    <cellStyle name="Normal 6 3 3 6 3" xfId="1071"/>
    <cellStyle name="Normal 6 3 3 7" xfId="1072"/>
    <cellStyle name="Normal 6 3 3 8" xfId="1073"/>
    <cellStyle name="Normal 6 3 4" xfId="1074"/>
    <cellStyle name="Normal 6 3 4 2" xfId="1075"/>
    <cellStyle name="Normal 6 3 4 2 2" xfId="1076"/>
    <cellStyle name="Normal 6 3 4 2 3" xfId="1077"/>
    <cellStyle name="Normal 6 3 4 3" xfId="1078"/>
    <cellStyle name="Normal 6 3 4 3 2" xfId="1079"/>
    <cellStyle name="Normal 6 3 4 3 3" xfId="1080"/>
    <cellStyle name="Normal 6 3 4 4" xfId="1081"/>
    <cellStyle name="Normal 6 3 4 5" xfId="1082"/>
    <cellStyle name="Normal 6 3 5" xfId="1083"/>
    <cellStyle name="Normal 6 3 5 2" xfId="1084"/>
    <cellStyle name="Normal 6 3 5 2 2" xfId="1085"/>
    <cellStyle name="Normal 6 3 5 2 3" xfId="1086"/>
    <cellStyle name="Normal 6 3 5 3" xfId="1087"/>
    <cellStyle name="Normal 6 3 5 4" xfId="1088"/>
    <cellStyle name="Normal 6 3 6" xfId="1089"/>
    <cellStyle name="Normal 6 3 6 2" xfId="1090"/>
    <cellStyle name="Normal 6 3 6 3" xfId="1091"/>
    <cellStyle name="Normal 6 3 7" xfId="1092"/>
    <cellStyle name="Normal 6 3 7 2" xfId="1093"/>
    <cellStyle name="Normal 6 3 7 3" xfId="1094"/>
    <cellStyle name="Normal 6 3 8" xfId="1095"/>
    <cellStyle name="Normal 6 3 8 2" xfId="1096"/>
    <cellStyle name="Normal 6 3 8 3" xfId="1097"/>
    <cellStyle name="Normal 6 3 9" xfId="1098"/>
    <cellStyle name="Normal 6 4" xfId="1099"/>
    <cellStyle name="Normal 6 4 2" xfId="1100"/>
    <cellStyle name="Normal 6 4 2 2" xfId="1101"/>
    <cellStyle name="Normal 6 4 2 2 2" xfId="1102"/>
    <cellStyle name="Normal 6 4 2 2 3" xfId="1103"/>
    <cellStyle name="Normal 6 4 2 3" xfId="1104"/>
    <cellStyle name="Normal 6 4 2 3 2" xfId="1105"/>
    <cellStyle name="Normal 6 4 2 3 3" xfId="1106"/>
    <cellStyle name="Normal 6 4 2 4" xfId="1107"/>
    <cellStyle name="Normal 6 4 2 5" xfId="1108"/>
    <cellStyle name="Normal 6 4 3" xfId="1109"/>
    <cellStyle name="Normal 6 4 3 2" xfId="1110"/>
    <cellStyle name="Normal 6 4 3 2 2" xfId="1111"/>
    <cellStyle name="Normal 6 4 3 2 3" xfId="1112"/>
    <cellStyle name="Normal 6 4 3 3" xfId="1113"/>
    <cellStyle name="Normal 6 4 3 4" xfId="1114"/>
    <cellStyle name="Normal 6 4 4" xfId="1115"/>
    <cellStyle name="Normal 6 4 4 2" xfId="1116"/>
    <cellStyle name="Normal 6 4 4 3" xfId="1117"/>
    <cellStyle name="Normal 6 4 5" xfId="1118"/>
    <cellStyle name="Normal 6 4 5 2" xfId="1119"/>
    <cellStyle name="Normal 6 4 5 3" xfId="1120"/>
    <cellStyle name="Normal 6 4 6" xfId="1121"/>
    <cellStyle name="Normal 6 4 6 2" xfId="1122"/>
    <cellStyle name="Normal 6 4 6 3" xfId="1123"/>
    <cellStyle name="Normal 6 4 7" xfId="1124"/>
    <cellStyle name="Normal 6 4 8" xfId="1125"/>
    <cellStyle name="Normal 6 5" xfId="1126"/>
    <cellStyle name="Normal 6 5 2" xfId="1127"/>
    <cellStyle name="Normal 6 5 2 2" xfId="1128"/>
    <cellStyle name="Normal 6 5 2 2 2" xfId="1129"/>
    <cellStyle name="Normal 6 5 2 2 3" xfId="1130"/>
    <cellStyle name="Normal 6 5 2 3" xfId="1131"/>
    <cellStyle name="Normal 6 5 2 3 2" xfId="1132"/>
    <cellStyle name="Normal 6 5 2 3 3" xfId="1133"/>
    <cellStyle name="Normal 6 5 2 4" xfId="1134"/>
    <cellStyle name="Normal 6 5 2 5" xfId="1135"/>
    <cellStyle name="Normal 6 5 3" xfId="1136"/>
    <cellStyle name="Normal 6 5 3 2" xfId="1137"/>
    <cellStyle name="Normal 6 5 3 2 2" xfId="1138"/>
    <cellStyle name="Normal 6 5 3 2 3" xfId="1139"/>
    <cellStyle name="Normal 6 5 3 3" xfId="1140"/>
    <cellStyle name="Normal 6 5 3 4" xfId="1141"/>
    <cellStyle name="Normal 6 5 4" xfId="1142"/>
    <cellStyle name="Normal 6 5 4 2" xfId="1143"/>
    <cellStyle name="Normal 6 5 4 3" xfId="1144"/>
    <cellStyle name="Normal 6 5 5" xfId="1145"/>
    <cellStyle name="Normal 6 5 5 2" xfId="1146"/>
    <cellStyle name="Normal 6 5 5 3" xfId="1147"/>
    <cellStyle name="Normal 6 5 6" xfId="1148"/>
    <cellStyle name="Normal 6 5 6 2" xfId="1149"/>
    <cellStyle name="Normal 6 5 6 3" xfId="1150"/>
    <cellStyle name="Normal 6 5 7" xfId="1151"/>
    <cellStyle name="Normal 6 5 8" xfId="1152"/>
    <cellStyle name="Normal 6 6" xfId="1153"/>
    <cellStyle name="Normal 6 6 2" xfId="1154"/>
    <cellStyle name="Normal 6 6 2 2" xfId="1155"/>
    <cellStyle name="Normal 6 6 2 3" xfId="1156"/>
    <cellStyle name="Normal 6 6 3" xfId="1157"/>
    <cellStyle name="Normal 6 6 3 2" xfId="1158"/>
    <cellStyle name="Normal 6 6 3 3" xfId="1159"/>
    <cellStyle name="Normal 6 6 4" xfId="1160"/>
    <cellStyle name="Normal 6 6 5" xfId="1161"/>
    <cellStyle name="Normal 6 7" xfId="1162"/>
    <cellStyle name="Normal 6 7 2" xfId="1163"/>
    <cellStyle name="Normal 6 7 2 2" xfId="1164"/>
    <cellStyle name="Normal 6 7 2 3" xfId="1165"/>
    <cellStyle name="Normal 6 7 3" xfId="1166"/>
    <cellStyle name="Normal 6 7 4" xfId="1167"/>
    <cellStyle name="Normal 6 8" xfId="1168"/>
    <cellStyle name="Normal 6 8 2" xfId="1169"/>
    <cellStyle name="Normal 6 8 3" xfId="1170"/>
    <cellStyle name="Normal 6 9" xfId="1171"/>
    <cellStyle name="Normal 6 9 2" xfId="1172"/>
    <cellStyle name="Normal 6 9 3" xfId="1173"/>
    <cellStyle name="Normal 60" xfId="1174"/>
    <cellStyle name="Normal 60 2" xfId="1175"/>
    <cellStyle name="Normal 60 2 2" xfId="1176"/>
    <cellStyle name="Normal 60 3" xfId="1177"/>
    <cellStyle name="Normal 60 4" xfId="1178"/>
    <cellStyle name="Normal 61" xfId="1179"/>
    <cellStyle name="Normal 61 2" xfId="1180"/>
    <cellStyle name="Normal 61 2 2" xfId="1181"/>
    <cellStyle name="Normal 61 3" xfId="1182"/>
    <cellStyle name="Normal 61 4" xfId="1183"/>
    <cellStyle name="Normal 62" xfId="1184"/>
    <cellStyle name="Normal 62 2" xfId="1185"/>
    <cellStyle name="Normal 62 2 2" xfId="1186"/>
    <cellStyle name="Normal 62 3" xfId="1187"/>
    <cellStyle name="Normal 62 4" xfId="1188"/>
    <cellStyle name="Normal 63" xfId="1189"/>
    <cellStyle name="Normal 63 2" xfId="1190"/>
    <cellStyle name="Normal 63 2 2" xfId="1191"/>
    <cellStyle name="Normal 63 3" xfId="1192"/>
    <cellStyle name="Normal 63 4" xfId="1193"/>
    <cellStyle name="Normal 64" xfId="1194"/>
    <cellStyle name="Normal 64 2" xfId="1195"/>
    <cellStyle name="Normal 64 2 2" xfId="1196"/>
    <cellStyle name="Normal 64 3" xfId="1197"/>
    <cellStyle name="Normal 64 3 2" xfId="1198"/>
    <cellStyle name="Normal 64 3 3" xfId="1199"/>
    <cellStyle name="Normal 64 4" xfId="1200"/>
    <cellStyle name="Normal 64 4 2" xfId="1201"/>
    <cellStyle name="Normal 64 4 3" xfId="1202"/>
    <cellStyle name="Normal 64 5" xfId="1203"/>
    <cellStyle name="Normal 64 5 2" xfId="1204"/>
    <cellStyle name="Normal 64 5 3" xfId="1205"/>
    <cellStyle name="Normal 65" xfId="1206"/>
    <cellStyle name="Normal 65 2" xfId="1207"/>
    <cellStyle name="Normal 65 2 2" xfId="1208"/>
    <cellStyle name="Normal 65 2 2 2" xfId="1209"/>
    <cellStyle name="Normal 65 2 2 3" xfId="1210"/>
    <cellStyle name="Normal 65 2 3" xfId="1211"/>
    <cellStyle name="Normal 65 2 4" xfId="1212"/>
    <cellStyle name="Normal 65 3" xfId="1213"/>
    <cellStyle name="Normal 65 4" xfId="1214"/>
    <cellStyle name="Normal 65 5" xfId="1215"/>
    <cellStyle name="Normal 66" xfId="1216"/>
    <cellStyle name="Normal 66 2" xfId="1217"/>
    <cellStyle name="Normal 66 3" xfId="1218"/>
    <cellStyle name="Normal 66 3 2" xfId="1219"/>
    <cellStyle name="Normal 66 3 3" xfId="1220"/>
    <cellStyle name="Normal 66 4" xfId="1221"/>
    <cellStyle name="Normal 66 4 2" xfId="1222"/>
    <cellStyle name="Normal 66 4 3" xfId="1223"/>
    <cellStyle name="Normal 66 5" xfId="1224"/>
    <cellStyle name="Normal 66 6" xfId="1225"/>
    <cellStyle name="Normal 67" xfId="1226"/>
    <cellStyle name="Normal 67 2" xfId="1227"/>
    <cellStyle name="Normal 67 2 2" xfId="1228"/>
    <cellStyle name="Normal 67 2 3" xfId="1229"/>
    <cellStyle name="Normal 67 3" xfId="1230"/>
    <cellStyle name="Normal 67 3 2" xfId="1231"/>
    <cellStyle name="Normal 67 3 3" xfId="1232"/>
    <cellStyle name="Normal 67 4" xfId="1233"/>
    <cellStyle name="Normal 67 5" xfId="1234"/>
    <cellStyle name="Normal 68" xfId="1235"/>
    <cellStyle name="Normal 69" xfId="1236"/>
    <cellStyle name="Normal 7" xfId="23"/>
    <cellStyle name="Normal 7 2" xfId="1237"/>
    <cellStyle name="Normal 7 2 2" xfId="1238"/>
    <cellStyle name="Normal 7 2 2 2" xfId="1239"/>
    <cellStyle name="Normal 7 2 3" xfId="1240"/>
    <cellStyle name="Normal 7 2 4" xfId="1241"/>
    <cellStyle name="Normal 7 3" xfId="1242"/>
    <cellStyle name="Normal 7 3 2" xfId="1243"/>
    <cellStyle name="Normal 7 4" xfId="1244"/>
    <cellStyle name="Normal 7 5" xfId="1245"/>
    <cellStyle name="Normal 70" xfId="1246"/>
    <cellStyle name="Normal 71" xfId="1247"/>
    <cellStyle name="Normal 72" xfId="1248"/>
    <cellStyle name="Normal 73" xfId="1249"/>
    <cellStyle name="Normal 74" xfId="1250"/>
    <cellStyle name="Normal 75" xfId="1251"/>
    <cellStyle name="Normal 76" xfId="1252"/>
    <cellStyle name="Normal 77" xfId="1253"/>
    <cellStyle name="Normal 78" xfId="1254"/>
    <cellStyle name="Normal 79" xfId="1255"/>
    <cellStyle name="Normal 8" xfId="1256"/>
    <cellStyle name="Normal 8 2" xfId="1257"/>
    <cellStyle name="Normal 8 2 2" xfId="1258"/>
    <cellStyle name="Normal 8 2 2 2" xfId="1259"/>
    <cellStyle name="Normal 8 2 3" xfId="1260"/>
    <cellStyle name="Normal 8 2 4" xfId="1261"/>
    <cellStyle name="Normal 8 3" xfId="1262"/>
    <cellStyle name="Normal 8 3 2" xfId="1263"/>
    <cellStyle name="Normal 8 4" xfId="1264"/>
    <cellStyle name="Normal 8 5" xfId="1265"/>
    <cellStyle name="Normal 80" xfId="1266"/>
    <cellStyle name="Normal 81" xfId="1267"/>
    <cellStyle name="Normal 82" xfId="1268"/>
    <cellStyle name="Normal 83" xfId="1269"/>
    <cellStyle name="Normal 84" xfId="1270"/>
    <cellStyle name="Normal 85" xfId="1271"/>
    <cellStyle name="Normal 86" xfId="1272"/>
    <cellStyle name="Normal 87" xfId="1273"/>
    <cellStyle name="Normal 88" xfId="1274"/>
    <cellStyle name="Normal 89" xfId="1275"/>
    <cellStyle name="Normal 9" xfId="24"/>
    <cellStyle name="Normal 9 2" xfId="1276"/>
    <cellStyle name="Normal 9 2 2" xfId="1277"/>
    <cellStyle name="Normal 9 3" xfId="1278"/>
    <cellStyle name="Normal 9 4" xfId="1279"/>
    <cellStyle name="Normal 90" xfId="1280"/>
    <cellStyle name="Normal 91" xfId="1281"/>
    <cellStyle name="Normal 92" xfId="1282"/>
    <cellStyle name="Normal 93" xfId="1283"/>
    <cellStyle name="Normal 94" xfId="1284"/>
    <cellStyle name="Normal 95" xfId="1285"/>
    <cellStyle name="Normal 96" xfId="1286"/>
    <cellStyle name="Normal 97" xfId="1287"/>
    <cellStyle name="Normal 98" xfId="1288"/>
    <cellStyle name="Normal 99" xfId="1289"/>
    <cellStyle name="Normal1" xfId="1290"/>
    <cellStyle name="Normal2" xfId="1291"/>
    <cellStyle name="Normal3" xfId="1292"/>
    <cellStyle name="Percent [2]" xfId="1293"/>
    <cellStyle name="Percent [2] 2" xfId="1294"/>
    <cellStyle name="Percent [2] 2 2" xfId="1295"/>
    <cellStyle name="Percent [2] 3" xfId="1296"/>
    <cellStyle name="Percent [2] 4" xfId="1297"/>
    <cellStyle name="Percent_Sheet1" xfId="1298"/>
    <cellStyle name="Percentual" xfId="1299"/>
    <cellStyle name="Percentual 2" xfId="1759"/>
    <cellStyle name="Ponto" xfId="1300"/>
    <cellStyle name="Ponto 2" xfId="1760"/>
    <cellStyle name="Porcentagem 2" xfId="2"/>
    <cellStyle name="Porcentagem 2 2" xfId="25"/>
    <cellStyle name="Porcentagem 2 2 2" xfId="1301"/>
    <cellStyle name="Porcentagem 2 3" xfId="1302"/>
    <cellStyle name="Porcentagem 2 4" xfId="1303"/>
    <cellStyle name="Porcentagem 3" xfId="26"/>
    <cellStyle name="Porcentagem 3 2" xfId="1304"/>
    <cellStyle name="Porcentagem 3 3" xfId="1305"/>
    <cellStyle name="Porcentagem 4" xfId="27"/>
    <cellStyle name="Porcentagem 4 2" xfId="1306"/>
    <cellStyle name="Porcentagem 4 2 2" xfId="1307"/>
    <cellStyle name="Porcentagem 4 2 2 2" xfId="1308"/>
    <cellStyle name="Porcentagem 4 2 3" xfId="1309"/>
    <cellStyle name="Porcentagem 5" xfId="1310"/>
    <cellStyle name="Porcentagem 6" xfId="1311"/>
    <cellStyle name="Porcentagem 6 2" xfId="1312"/>
    <cellStyle name="Porcentagem 6 2 2" xfId="1313"/>
    <cellStyle name="Porcentagem 6 2 2 2" xfId="1314"/>
    <cellStyle name="Porcentagem 6 2 2 2 2" xfId="1315"/>
    <cellStyle name="Porcentagem 6 2 2 2 3" xfId="1316"/>
    <cellStyle name="Porcentagem 6 2 2 3" xfId="1317"/>
    <cellStyle name="Porcentagem 6 2 2 3 2" xfId="1318"/>
    <cellStyle name="Porcentagem 6 2 2 3 3" xfId="1319"/>
    <cellStyle name="Porcentagem 6 2 2 4" xfId="1320"/>
    <cellStyle name="Porcentagem 6 2 2 5" xfId="1321"/>
    <cellStyle name="Porcentagem 6 2 3" xfId="1322"/>
    <cellStyle name="Porcentagem 6 2 3 2" xfId="1323"/>
    <cellStyle name="Porcentagem 6 2 3 2 2" xfId="1324"/>
    <cellStyle name="Porcentagem 6 2 3 2 3" xfId="1325"/>
    <cellStyle name="Porcentagem 6 2 3 3" xfId="1326"/>
    <cellStyle name="Porcentagem 6 2 3 4" xfId="1327"/>
    <cellStyle name="Porcentagem 6 2 4" xfId="1328"/>
    <cellStyle name="Porcentagem 6 2 4 2" xfId="1329"/>
    <cellStyle name="Porcentagem 6 2 4 3" xfId="1330"/>
    <cellStyle name="Porcentagem 6 2 5" xfId="1331"/>
    <cellStyle name="Porcentagem 6 2 5 2" xfId="1332"/>
    <cellStyle name="Porcentagem 6 2 5 3" xfId="1333"/>
    <cellStyle name="Porcentagem 6 2 6" xfId="1334"/>
    <cellStyle name="Porcentagem 6 2 6 2" xfId="1335"/>
    <cellStyle name="Porcentagem 6 2 6 3" xfId="1336"/>
    <cellStyle name="Porcentagem 6 2 7" xfId="1337"/>
    <cellStyle name="Porcentagem 6 2 8" xfId="1338"/>
    <cellStyle name="Porcentagem 6 3" xfId="1339"/>
    <cellStyle name="Porcentagem 6 3 2" xfId="1340"/>
    <cellStyle name="Porcentagem 6 3 2 2" xfId="1341"/>
    <cellStyle name="Porcentagem 6 3 2 3" xfId="1342"/>
    <cellStyle name="Porcentagem 6 3 3" xfId="1343"/>
    <cellStyle name="Porcentagem 6 3 3 2" xfId="1344"/>
    <cellStyle name="Porcentagem 6 3 3 3" xfId="1345"/>
    <cellStyle name="Porcentagem 6 3 4" xfId="1346"/>
    <cellStyle name="Porcentagem 6 3 5" xfId="1347"/>
    <cellStyle name="Porcentagem 6 4" xfId="1348"/>
    <cellStyle name="Porcentagem 6 4 2" xfId="1349"/>
    <cellStyle name="Porcentagem 6 4 2 2" xfId="1350"/>
    <cellStyle name="Porcentagem 6 4 2 3" xfId="1351"/>
    <cellStyle name="Porcentagem 6 4 3" xfId="1352"/>
    <cellStyle name="Porcentagem 6 4 4" xfId="1353"/>
    <cellStyle name="Porcentagem 6 5" xfId="1354"/>
    <cellStyle name="Porcentagem 6 5 2" xfId="1355"/>
    <cellStyle name="Porcentagem 6 5 3" xfId="1356"/>
    <cellStyle name="Porcentagem 6 6" xfId="1357"/>
    <cellStyle name="Porcentagem 6 6 2" xfId="1358"/>
    <cellStyle name="Porcentagem 6 6 3" xfId="1359"/>
    <cellStyle name="Porcentagem 6 7" xfId="1360"/>
    <cellStyle name="Porcentagem 6 7 2" xfId="1361"/>
    <cellStyle name="Porcentagem 6 7 3" xfId="1362"/>
    <cellStyle name="Porcentagem 6 8" xfId="1363"/>
    <cellStyle name="Porcentagem 6 9" xfId="1364"/>
    <cellStyle name="Porcentagem 7" xfId="1365"/>
    <cellStyle name="Porcentagem 7 2" xfId="1366"/>
    <cellStyle name="Porcentagem 8" xfId="1367"/>
    <cellStyle name="Result" xfId="1368"/>
    <cellStyle name="Result2" xfId="1369"/>
    <cellStyle name="Sep. milhar [0]" xfId="1370"/>
    <cellStyle name="Sep. milhar [0] 2" xfId="1761"/>
    <cellStyle name="Separador de m" xfId="1371"/>
    <cellStyle name="Separador de m 2" xfId="1762"/>
    <cellStyle name="Separador de milhares 11" xfId="1372"/>
    <cellStyle name="Separador de milhares 15" xfId="1373"/>
    <cellStyle name="Separador de milhares 2" xfId="28"/>
    <cellStyle name="Separador de milhares 2 2" xfId="29"/>
    <cellStyle name="Separador de milhares 2 2 2" xfId="30"/>
    <cellStyle name="Separador de milhares 2 2 2 2" xfId="1374"/>
    <cellStyle name="Separador de milhares 2 2 3" xfId="1375"/>
    <cellStyle name="Separador de milhares 2 2 4" xfId="1376"/>
    <cellStyle name="Separador de milhares 2 2 5" xfId="1377"/>
    <cellStyle name="Separador de milhares 2 2 6" xfId="1764"/>
    <cellStyle name="Separador de milhares 2 3" xfId="1378"/>
    <cellStyle name="Separador de milhares 2 3 2" xfId="1379"/>
    <cellStyle name="Separador de milhares 2 4" xfId="1380"/>
    <cellStyle name="Separador de milhares 2 5" xfId="1381"/>
    <cellStyle name="Separador de milhares 2 6" xfId="1382"/>
    <cellStyle name="Separador de milhares 2 7" xfId="1763"/>
    <cellStyle name="Separador de milhares 3" xfId="31"/>
    <cellStyle name="Separador de milhares 3 2" xfId="32"/>
    <cellStyle name="Separador de milhares 3 2 2" xfId="33"/>
    <cellStyle name="Separador de milhares 3 2 2 2" xfId="1767"/>
    <cellStyle name="Separador de milhares 3 2 3" xfId="1766"/>
    <cellStyle name="Separador de milhares 3 3" xfId="1765"/>
    <cellStyle name="Separador de milhares 4" xfId="34"/>
    <cellStyle name="Separador de milhares 4 2" xfId="1768"/>
    <cellStyle name="Separador de milhares 5" xfId="35"/>
    <cellStyle name="Separador de milhares 5 2" xfId="36"/>
    <cellStyle name="Separador de milhares 5 2 2" xfId="1770"/>
    <cellStyle name="Separador de milhares 5 3" xfId="1769"/>
    <cellStyle name="Sepavador de milhares [0]_Pasta2" xfId="1383"/>
    <cellStyle name="Standard_RP100_01 (metr.)" xfId="1384"/>
    <cellStyle name="Título 5" xfId="37"/>
    <cellStyle name="Título 5 2" xfId="1771"/>
    <cellStyle name="Titulo1" xfId="1385"/>
    <cellStyle name="Titulo1 2" xfId="1772"/>
    <cellStyle name="Titulo2" xfId="1386"/>
    <cellStyle name="Titulo2 2" xfId="1773"/>
    <cellStyle name="Vírgula 10" xfId="1387"/>
    <cellStyle name="Vírgula 10 2" xfId="1388"/>
    <cellStyle name="Vírgula 10 2 2" xfId="1389"/>
    <cellStyle name="Vírgula 10 2 2 2" xfId="1390"/>
    <cellStyle name="Vírgula 10 2 2 2 2" xfId="1391"/>
    <cellStyle name="Vírgula 10 2 2 2 3" xfId="1392"/>
    <cellStyle name="Vírgula 10 2 2 3" xfId="1393"/>
    <cellStyle name="Vírgula 10 2 2 3 2" xfId="1394"/>
    <cellStyle name="Vírgula 10 2 2 3 3" xfId="1395"/>
    <cellStyle name="Vírgula 10 2 2 4" xfId="1396"/>
    <cellStyle name="Vírgula 10 2 2 5" xfId="1397"/>
    <cellStyle name="Vírgula 10 2 3" xfId="1398"/>
    <cellStyle name="Vírgula 10 2 3 2" xfId="1399"/>
    <cellStyle name="Vírgula 10 2 3 2 2" xfId="1400"/>
    <cellStyle name="Vírgula 10 2 3 2 3" xfId="1401"/>
    <cellStyle name="Vírgula 10 2 3 3" xfId="1402"/>
    <cellStyle name="Vírgula 10 2 3 4" xfId="1403"/>
    <cellStyle name="Vírgula 10 2 4" xfId="1404"/>
    <cellStyle name="Vírgula 10 2 4 2" xfId="1405"/>
    <cellStyle name="Vírgula 10 2 4 3" xfId="1406"/>
    <cellStyle name="Vírgula 10 2 5" xfId="1407"/>
    <cellStyle name="Vírgula 10 2 5 2" xfId="1408"/>
    <cellStyle name="Vírgula 10 2 5 3" xfId="1409"/>
    <cellStyle name="Vírgula 10 2 6" xfId="1410"/>
    <cellStyle name="Vírgula 10 2 6 2" xfId="1411"/>
    <cellStyle name="Vírgula 10 2 6 3" xfId="1412"/>
    <cellStyle name="Vírgula 10 2 7" xfId="1413"/>
    <cellStyle name="Vírgula 10 2 8" xfId="1414"/>
    <cellStyle name="Vírgula 10 3" xfId="1415"/>
    <cellStyle name="Vírgula 10 3 2" xfId="1416"/>
    <cellStyle name="Vírgula 10 3 2 2" xfId="1417"/>
    <cellStyle name="Vírgula 10 3 2 3" xfId="1418"/>
    <cellStyle name="Vírgula 10 3 3" xfId="1419"/>
    <cellStyle name="Vírgula 10 3 3 2" xfId="1420"/>
    <cellStyle name="Vírgula 10 3 3 3" xfId="1421"/>
    <cellStyle name="Vírgula 10 3 4" xfId="1422"/>
    <cellStyle name="Vírgula 10 3 5" xfId="1423"/>
    <cellStyle name="Vírgula 10 4" xfId="1424"/>
    <cellStyle name="Vírgula 10 4 2" xfId="1425"/>
    <cellStyle name="Vírgula 10 4 2 2" xfId="1426"/>
    <cellStyle name="Vírgula 10 4 2 3" xfId="1427"/>
    <cellStyle name="Vírgula 10 4 3" xfId="1428"/>
    <cellStyle name="Vírgula 10 4 4" xfId="1429"/>
    <cellStyle name="Vírgula 10 5" xfId="1430"/>
    <cellStyle name="Vírgula 10 5 2" xfId="1431"/>
    <cellStyle name="Vírgula 10 5 3" xfId="1432"/>
    <cellStyle name="Vírgula 10 6" xfId="1433"/>
    <cellStyle name="Vírgula 10 6 2" xfId="1434"/>
    <cellStyle name="Vírgula 10 6 3" xfId="1435"/>
    <cellStyle name="Vírgula 10 7" xfId="1436"/>
    <cellStyle name="Vírgula 10 7 2" xfId="1437"/>
    <cellStyle name="Vírgula 10 7 3" xfId="1438"/>
    <cellStyle name="Vírgula 10 8" xfId="1439"/>
    <cellStyle name="Vírgula 10 9" xfId="1440"/>
    <cellStyle name="Vírgula 11" xfId="1441"/>
    <cellStyle name="Vírgula 11 2" xfId="1442"/>
    <cellStyle name="Vírgula 11 2 2" xfId="1443"/>
    <cellStyle name="Vírgula 11 3" xfId="1444"/>
    <cellStyle name="Vírgula 11 4" xfId="1445"/>
    <cellStyle name="Vírgula 12" xfId="1446"/>
    <cellStyle name="Vírgula 12 2" xfId="1447"/>
    <cellStyle name="Vírgula 12 2 2" xfId="1448"/>
    <cellStyle name="Vírgula 12 2 2 2" xfId="1449"/>
    <cellStyle name="Vírgula 12 2 2 3" xfId="1450"/>
    <cellStyle name="Vírgula 12 2 3" xfId="1451"/>
    <cellStyle name="Vírgula 12 2 3 2" xfId="1452"/>
    <cellStyle name="Vírgula 12 2 3 3" xfId="1453"/>
    <cellStyle name="Vírgula 12 2 4" xfId="1454"/>
    <cellStyle name="Vírgula 12 2 5" xfId="1455"/>
    <cellStyle name="Vírgula 12 3" xfId="1456"/>
    <cellStyle name="Vírgula 12 3 2" xfId="1457"/>
    <cellStyle name="Vírgula 12 3 2 2" xfId="1458"/>
    <cellStyle name="Vírgula 12 3 2 3" xfId="1459"/>
    <cellStyle name="Vírgula 12 3 3" xfId="1460"/>
    <cellStyle name="Vírgula 12 3 4" xfId="1461"/>
    <cellStyle name="Vírgula 12 4" xfId="1462"/>
    <cellStyle name="Vírgula 12 4 2" xfId="1463"/>
    <cellStyle name="Vírgula 12 4 3" xfId="1464"/>
    <cellStyle name="Vírgula 12 5" xfId="1465"/>
    <cellStyle name="Vírgula 12 5 2" xfId="1466"/>
    <cellStyle name="Vírgula 12 5 3" xfId="1467"/>
    <cellStyle name="Vírgula 12 6" xfId="1468"/>
    <cellStyle name="Vírgula 12 6 2" xfId="1469"/>
    <cellStyle name="Vírgula 12 6 3" xfId="1470"/>
    <cellStyle name="Vírgula 12 7" xfId="1471"/>
    <cellStyle name="Vírgula 12 8" xfId="1472"/>
    <cellStyle name="Vírgula 13" xfId="40"/>
    <cellStyle name="Vírgula 13 2" xfId="1473"/>
    <cellStyle name="Vírgula 14" xfId="1474"/>
    <cellStyle name="Vírgula 14 2" xfId="1475"/>
    <cellStyle name="Vírgula 14 3" xfId="1476"/>
    <cellStyle name="Vírgula 15" xfId="1730"/>
    <cellStyle name="Vírgula 2" xfId="3"/>
    <cellStyle name="Vírgula 2 2" xfId="1477"/>
    <cellStyle name="Vírgula 2 2 2" xfId="1478"/>
    <cellStyle name="Vírgula 2 2 2 2" xfId="1479"/>
    <cellStyle name="Vírgula 2 2 3" xfId="1480"/>
    <cellStyle name="Vírgula 2 2 4" xfId="1481"/>
    <cellStyle name="Vírgula 2 3" xfId="1482"/>
    <cellStyle name="Vírgula 2 3 2" xfId="1483"/>
    <cellStyle name="Vírgula 2 4" xfId="1484"/>
    <cellStyle name="Vírgula 2 5" xfId="1485"/>
    <cellStyle name="Vírgula 2 6" xfId="1486"/>
    <cellStyle name="Vírgula 2 7" xfId="1487"/>
    <cellStyle name="Vírgula 3" xfId="38"/>
    <cellStyle name="Vírgula 3 2" xfId="1488"/>
    <cellStyle name="Vírgula 3 2 2" xfId="1489"/>
    <cellStyle name="Vírgula 3 2 2 2" xfId="1490"/>
    <cellStyle name="Vírgula 3 2 3" xfId="1491"/>
    <cellStyle name="Vírgula 3 3" xfId="1492"/>
    <cellStyle name="Vírgula 3 3 2" xfId="1493"/>
    <cellStyle name="Vírgula 3 4" xfId="1494"/>
    <cellStyle name="Vírgula 4" xfId="1495"/>
    <cellStyle name="Vírgula 5" xfId="1496"/>
    <cellStyle name="Vírgula 5 2" xfId="1497"/>
    <cellStyle name="Vírgula 5 2 2" xfId="1498"/>
    <cellStyle name="Vírgula 5 2 2 2" xfId="1499"/>
    <cellStyle name="Vírgula 5 2 3" xfId="1500"/>
    <cellStyle name="Vírgula 5 3" xfId="1501"/>
    <cellStyle name="Vírgula 6" xfId="1502"/>
    <cellStyle name="Vírgula 6 2" xfId="1503"/>
    <cellStyle name="Vírgula 6 2 2" xfId="1504"/>
    <cellStyle name="Vírgula 6 2 2 2" xfId="1505"/>
    <cellStyle name="Vírgula 6 2 3" xfId="1506"/>
    <cellStyle name="Vírgula 6 2 4" xfId="1507"/>
    <cellStyle name="Vírgula 6 3" xfId="1508"/>
    <cellStyle name="Vírgula 6 3 2" xfId="1509"/>
    <cellStyle name="Vírgula 6 3 2 2" xfId="1510"/>
    <cellStyle name="Vírgula 6 3 3" xfId="1511"/>
    <cellStyle name="Vírgula 6 3 4" xfId="1512"/>
    <cellStyle name="Vírgula 6 4" xfId="1513"/>
    <cellStyle name="Vírgula 6 4 2" xfId="1514"/>
    <cellStyle name="Vírgula 6 5" xfId="1515"/>
    <cellStyle name="Vírgula 6 6" xfId="1516"/>
    <cellStyle name="Vírgula 7" xfId="1517"/>
    <cellStyle name="Vírgula 7 10" xfId="1518"/>
    <cellStyle name="Vírgula 7 11" xfId="1519"/>
    <cellStyle name="Vírgula 7 2" xfId="1520"/>
    <cellStyle name="Vírgula 7 2 2" xfId="1521"/>
    <cellStyle name="Vírgula 7 2 2 2" xfId="1522"/>
    <cellStyle name="Vírgula 7 2 2 2 2" xfId="1523"/>
    <cellStyle name="Vírgula 7 2 2 2 3" xfId="1524"/>
    <cellStyle name="Vírgula 7 2 2 3" xfId="1525"/>
    <cellStyle name="Vírgula 7 2 2 3 2" xfId="1526"/>
    <cellStyle name="Vírgula 7 2 2 3 3" xfId="1527"/>
    <cellStyle name="Vírgula 7 2 2 4" xfId="1528"/>
    <cellStyle name="Vírgula 7 2 2 5" xfId="1529"/>
    <cellStyle name="Vírgula 7 2 3" xfId="1530"/>
    <cellStyle name="Vírgula 7 2 3 2" xfId="1531"/>
    <cellStyle name="Vírgula 7 2 3 2 2" xfId="1532"/>
    <cellStyle name="Vírgula 7 2 3 2 3" xfId="1533"/>
    <cellStyle name="Vírgula 7 2 3 3" xfId="1534"/>
    <cellStyle name="Vírgula 7 2 3 4" xfId="1535"/>
    <cellStyle name="Vírgula 7 2 4" xfId="1536"/>
    <cellStyle name="Vírgula 7 2 4 2" xfId="1537"/>
    <cellStyle name="Vírgula 7 2 4 3" xfId="1538"/>
    <cellStyle name="Vírgula 7 2 5" xfId="1539"/>
    <cellStyle name="Vírgula 7 2 5 2" xfId="1540"/>
    <cellStyle name="Vírgula 7 2 5 3" xfId="1541"/>
    <cellStyle name="Vírgula 7 2 6" xfId="1542"/>
    <cellStyle name="Vírgula 7 2 6 2" xfId="1543"/>
    <cellStyle name="Vírgula 7 2 6 3" xfId="1544"/>
    <cellStyle name="Vírgula 7 2 7" xfId="1545"/>
    <cellStyle name="Vírgula 7 2 8" xfId="1546"/>
    <cellStyle name="Vírgula 7 3" xfId="1547"/>
    <cellStyle name="Vírgula 7 3 2" xfId="1548"/>
    <cellStyle name="Vírgula 7 3 2 2" xfId="1549"/>
    <cellStyle name="Vírgula 7 3 2 2 2" xfId="1550"/>
    <cellStyle name="Vírgula 7 3 2 2 3" xfId="1551"/>
    <cellStyle name="Vírgula 7 3 2 3" xfId="1552"/>
    <cellStyle name="Vírgula 7 3 2 3 2" xfId="1553"/>
    <cellStyle name="Vírgula 7 3 2 3 3" xfId="1554"/>
    <cellStyle name="Vírgula 7 3 2 4" xfId="1555"/>
    <cellStyle name="Vírgula 7 3 2 5" xfId="1556"/>
    <cellStyle name="Vírgula 7 3 3" xfId="1557"/>
    <cellStyle name="Vírgula 7 3 3 2" xfId="1558"/>
    <cellStyle name="Vírgula 7 3 3 2 2" xfId="1559"/>
    <cellStyle name="Vírgula 7 3 3 2 3" xfId="1560"/>
    <cellStyle name="Vírgula 7 3 3 3" xfId="1561"/>
    <cellStyle name="Vírgula 7 3 3 4" xfId="1562"/>
    <cellStyle name="Vírgula 7 3 4" xfId="1563"/>
    <cellStyle name="Vírgula 7 3 4 2" xfId="1564"/>
    <cellStyle name="Vírgula 7 3 4 3" xfId="1565"/>
    <cellStyle name="Vírgula 7 3 5" xfId="1566"/>
    <cellStyle name="Vírgula 7 3 5 2" xfId="1567"/>
    <cellStyle name="Vírgula 7 3 5 3" xfId="1568"/>
    <cellStyle name="Vírgula 7 3 6" xfId="1569"/>
    <cellStyle name="Vírgula 7 3 6 2" xfId="1570"/>
    <cellStyle name="Vírgula 7 3 6 3" xfId="1571"/>
    <cellStyle name="Vírgula 7 3 7" xfId="1572"/>
    <cellStyle name="Vírgula 7 3 8" xfId="1573"/>
    <cellStyle name="Vírgula 7 4" xfId="1574"/>
    <cellStyle name="Vírgula 7 4 2" xfId="1575"/>
    <cellStyle name="Vírgula 7 4 2 2" xfId="1576"/>
    <cellStyle name="Vírgula 7 4 2 2 2" xfId="1577"/>
    <cellStyle name="Vírgula 7 4 2 2 2 2" xfId="1578"/>
    <cellStyle name="Vírgula 7 4 2 2 2 3" xfId="1579"/>
    <cellStyle name="Vírgula 7 4 2 2 3" xfId="1580"/>
    <cellStyle name="Vírgula 7 4 2 2 3 2" xfId="1581"/>
    <cellStyle name="Vírgula 7 4 2 2 3 3" xfId="1582"/>
    <cellStyle name="Vírgula 7 4 2 2 4" xfId="1583"/>
    <cellStyle name="Vírgula 7 4 2 2 5" xfId="1584"/>
    <cellStyle name="Vírgula 7 4 2 3" xfId="1585"/>
    <cellStyle name="Vírgula 7 4 2 3 2" xfId="1586"/>
    <cellStyle name="Vírgula 7 4 2 3 3" xfId="1587"/>
    <cellStyle name="Vírgula 7 4 2 4" xfId="1588"/>
    <cellStyle name="Vírgula 7 4 2 4 2" xfId="1589"/>
    <cellStyle name="Vírgula 7 4 2 4 3" xfId="1590"/>
    <cellStyle name="Vírgula 7 4 2 5" xfId="1591"/>
    <cellStyle name="Vírgula 7 4 2 5 2" xfId="1592"/>
    <cellStyle name="Vírgula 7 4 2 5 3" xfId="1593"/>
    <cellStyle name="Vírgula 7 4 2 6" xfId="1594"/>
    <cellStyle name="Vírgula 7 4 2 7" xfId="1595"/>
    <cellStyle name="Vírgula 7 4 3" xfId="1596"/>
    <cellStyle name="Vírgula 7 4 3 2" xfId="1597"/>
    <cellStyle name="Vírgula 7 4 3 2 2" xfId="1598"/>
    <cellStyle name="Vírgula 7 4 3 2 3" xfId="1599"/>
    <cellStyle name="Vírgula 7 4 3 3" xfId="1600"/>
    <cellStyle name="Vírgula 7 4 3 4" xfId="1601"/>
    <cellStyle name="Vírgula 7 4 4" xfId="1602"/>
    <cellStyle name="Vírgula 7 4 4 2" xfId="1603"/>
    <cellStyle name="Vírgula 7 4 4 3" xfId="1604"/>
    <cellStyle name="Vírgula 7 4 5" xfId="1605"/>
    <cellStyle name="Vírgula 7 4 5 2" xfId="1606"/>
    <cellStyle name="Vírgula 7 4 5 3" xfId="1607"/>
    <cellStyle name="Vírgula 7 4 6" xfId="1608"/>
    <cellStyle name="Vírgula 7 4 6 2" xfId="1609"/>
    <cellStyle name="Vírgula 7 4 6 3" xfId="1610"/>
    <cellStyle name="Vírgula 7 4 7" xfId="1611"/>
    <cellStyle name="Vírgula 7 4 8" xfId="1612"/>
    <cellStyle name="Vírgula 7 5" xfId="1613"/>
    <cellStyle name="Vírgula 7 5 2" xfId="1614"/>
    <cellStyle name="Vírgula 7 5 2 2" xfId="1615"/>
    <cellStyle name="Vírgula 7 5 2 2 2" xfId="1616"/>
    <cellStyle name="Vírgula 7 5 2 2 3" xfId="1617"/>
    <cellStyle name="Vírgula 7 5 2 3" xfId="1618"/>
    <cellStyle name="Vírgula 7 5 2 4" xfId="1619"/>
    <cellStyle name="Vírgula 7 5 3" xfId="1620"/>
    <cellStyle name="Vírgula 7 5 3 2" xfId="1621"/>
    <cellStyle name="Vírgula 7 5 3 3" xfId="1622"/>
    <cellStyle name="Vírgula 7 5 4" xfId="1623"/>
    <cellStyle name="Vírgula 7 5 4 2" xfId="1624"/>
    <cellStyle name="Vírgula 7 5 4 3" xfId="1625"/>
    <cellStyle name="Vírgula 7 5 5" xfId="1626"/>
    <cellStyle name="Vírgula 7 5 5 2" xfId="1627"/>
    <cellStyle name="Vírgula 7 5 5 3" xfId="1628"/>
    <cellStyle name="Vírgula 7 5 6" xfId="1629"/>
    <cellStyle name="Vírgula 7 5 7" xfId="1630"/>
    <cellStyle name="Vírgula 7 6" xfId="1631"/>
    <cellStyle name="Vírgula 7 6 2" xfId="1632"/>
    <cellStyle name="Vírgula 7 6 2 2" xfId="1633"/>
    <cellStyle name="Vírgula 7 6 2 3" xfId="1634"/>
    <cellStyle name="Vírgula 7 6 3" xfId="1635"/>
    <cellStyle name="Vírgula 7 6 4" xfId="1636"/>
    <cellStyle name="Vírgula 7 7" xfId="1637"/>
    <cellStyle name="Vírgula 7 7 2" xfId="1638"/>
    <cellStyle name="Vírgula 7 7 3" xfId="1639"/>
    <cellStyle name="Vírgula 7 8" xfId="1640"/>
    <cellStyle name="Vírgula 7 8 2" xfId="1641"/>
    <cellStyle name="Vírgula 7 8 3" xfId="1642"/>
    <cellStyle name="Vírgula 7 9" xfId="1643"/>
    <cellStyle name="Vírgula 7 9 2" xfId="1644"/>
    <cellStyle name="Vírgula 7 9 3" xfId="1645"/>
    <cellStyle name="Vírgula 8" xfId="1646"/>
    <cellStyle name="Vírgula 8 10" xfId="1647"/>
    <cellStyle name="Vírgula 8 2" xfId="1648"/>
    <cellStyle name="Vírgula 8 2 2" xfId="1649"/>
    <cellStyle name="Vírgula 8 2 2 2" xfId="1650"/>
    <cellStyle name="Vírgula 8 2 2 2 2" xfId="1651"/>
    <cellStyle name="Vírgula 8 2 2 2 3" xfId="1652"/>
    <cellStyle name="Vírgula 8 2 2 3" xfId="1653"/>
    <cellStyle name="Vírgula 8 2 2 3 2" xfId="1654"/>
    <cellStyle name="Vírgula 8 2 2 3 3" xfId="1655"/>
    <cellStyle name="Vírgula 8 2 2 4" xfId="1656"/>
    <cellStyle name="Vírgula 8 2 2 5" xfId="1657"/>
    <cellStyle name="Vírgula 8 2 3" xfId="1658"/>
    <cellStyle name="Vírgula 8 2 3 2" xfId="1659"/>
    <cellStyle name="Vírgula 8 2 3 2 2" xfId="1660"/>
    <cellStyle name="Vírgula 8 2 3 2 3" xfId="1661"/>
    <cellStyle name="Vírgula 8 2 3 3" xfId="1662"/>
    <cellStyle name="Vírgula 8 2 3 4" xfId="1663"/>
    <cellStyle name="Vírgula 8 2 4" xfId="1664"/>
    <cellStyle name="Vírgula 8 2 4 2" xfId="1665"/>
    <cellStyle name="Vírgula 8 2 4 3" xfId="1666"/>
    <cellStyle name="Vírgula 8 2 5" xfId="1667"/>
    <cellStyle name="Vírgula 8 2 5 2" xfId="1668"/>
    <cellStyle name="Vírgula 8 2 5 3" xfId="1669"/>
    <cellStyle name="Vírgula 8 2 6" xfId="1670"/>
    <cellStyle name="Vírgula 8 2 6 2" xfId="1671"/>
    <cellStyle name="Vírgula 8 2 6 3" xfId="1672"/>
    <cellStyle name="Vírgula 8 2 7" xfId="1673"/>
    <cellStyle name="Vírgula 8 2 8" xfId="1674"/>
    <cellStyle name="Vírgula 8 3" xfId="1675"/>
    <cellStyle name="Vírgula 8 3 2" xfId="1676"/>
    <cellStyle name="Vírgula 8 3 2 2" xfId="1677"/>
    <cellStyle name="Vírgula 8 3 2 2 2" xfId="1678"/>
    <cellStyle name="Vírgula 8 3 2 2 3" xfId="1679"/>
    <cellStyle name="Vírgula 8 3 2 3" xfId="1680"/>
    <cellStyle name="Vírgula 8 3 2 3 2" xfId="1681"/>
    <cellStyle name="Vírgula 8 3 2 3 3" xfId="1682"/>
    <cellStyle name="Vírgula 8 3 2 4" xfId="1683"/>
    <cellStyle name="Vírgula 8 3 2 5" xfId="1684"/>
    <cellStyle name="Vírgula 8 3 3" xfId="1685"/>
    <cellStyle name="Vírgula 8 3 3 2" xfId="1686"/>
    <cellStyle name="Vírgula 8 3 3 2 2" xfId="1687"/>
    <cellStyle name="Vírgula 8 3 3 2 3" xfId="1688"/>
    <cellStyle name="Vírgula 8 3 3 3" xfId="1689"/>
    <cellStyle name="Vírgula 8 3 3 4" xfId="1690"/>
    <cellStyle name="Vírgula 8 3 4" xfId="1691"/>
    <cellStyle name="Vírgula 8 3 4 2" xfId="1692"/>
    <cellStyle name="Vírgula 8 3 4 3" xfId="1693"/>
    <cellStyle name="Vírgula 8 3 5" xfId="1694"/>
    <cellStyle name="Vírgula 8 3 5 2" xfId="1695"/>
    <cellStyle name="Vírgula 8 3 5 3" xfId="1696"/>
    <cellStyle name="Vírgula 8 3 6" xfId="1697"/>
    <cellStyle name="Vírgula 8 3 6 2" xfId="1698"/>
    <cellStyle name="Vírgula 8 3 6 3" xfId="1699"/>
    <cellStyle name="Vírgula 8 3 7" xfId="1700"/>
    <cellStyle name="Vírgula 8 3 8" xfId="1701"/>
    <cellStyle name="Vírgula 8 4" xfId="1702"/>
    <cellStyle name="Vírgula 8 4 2" xfId="1703"/>
    <cellStyle name="Vírgula 8 4 2 2" xfId="1704"/>
    <cellStyle name="Vírgula 8 4 2 3" xfId="1705"/>
    <cellStyle name="Vírgula 8 4 3" xfId="1706"/>
    <cellStyle name="Vírgula 8 4 3 2" xfId="1707"/>
    <cellStyle name="Vírgula 8 4 3 3" xfId="1708"/>
    <cellStyle name="Vírgula 8 4 4" xfId="1709"/>
    <cellStyle name="Vírgula 8 4 5" xfId="1710"/>
    <cellStyle name="Vírgula 8 5" xfId="1711"/>
    <cellStyle name="Vírgula 8 5 2" xfId="1712"/>
    <cellStyle name="Vírgula 8 5 2 2" xfId="1713"/>
    <cellStyle name="Vírgula 8 5 2 3" xfId="1714"/>
    <cellStyle name="Vírgula 8 5 3" xfId="1715"/>
    <cellStyle name="Vírgula 8 5 4" xfId="1716"/>
    <cellStyle name="Vírgula 8 6" xfId="1717"/>
    <cellStyle name="Vírgula 8 6 2" xfId="1718"/>
    <cellStyle name="Vírgula 8 6 3" xfId="1719"/>
    <cellStyle name="Vírgula 8 7" xfId="1720"/>
    <cellStyle name="Vírgula 8 7 2" xfId="1721"/>
    <cellStyle name="Vírgula 8 7 3" xfId="1722"/>
    <cellStyle name="Vírgula 8 8" xfId="1723"/>
    <cellStyle name="Vírgula 8 8 2" xfId="1724"/>
    <cellStyle name="Vírgula 8 8 3" xfId="1725"/>
    <cellStyle name="Vírgula 8 9" xfId="1726"/>
    <cellStyle name="Vírgula 9" xfId="1727"/>
  </cellStyles>
  <dxfs count="0"/>
  <tableStyles count="0" defaultTableStyle="TableStyleMedium2" defaultPivotStyle="PivotStyleLight16"/>
  <colors>
    <mruColors>
      <color rgb="FFFFFFCC"/>
      <color rgb="FF99FF66"/>
      <color rgb="FF33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1885950</xdr:colOff>
      <xdr:row>1</xdr:row>
      <xdr:rowOff>200025</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66" b="20506"/>
        <a:stretch/>
      </xdr:blipFill>
      <xdr:spPr bwMode="auto">
        <a:xfrm>
          <a:off x="85725" y="0"/>
          <a:ext cx="3705225" cy="485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1733550</xdr:colOff>
      <xdr:row>1</xdr:row>
      <xdr:rowOff>200025</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66" b="20506"/>
        <a:stretch/>
      </xdr:blipFill>
      <xdr:spPr bwMode="auto">
        <a:xfrm>
          <a:off x="0" y="0"/>
          <a:ext cx="3705225" cy="485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381000</xdr:colOff>
      <xdr:row>1</xdr:row>
      <xdr:rowOff>171450</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66" b="20506"/>
        <a:stretch/>
      </xdr:blipFill>
      <xdr:spPr bwMode="auto">
        <a:xfrm>
          <a:off x="0" y="76200"/>
          <a:ext cx="2190750" cy="2857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28575</xdr:rowOff>
    </xdr:from>
    <xdr:ext cx="2257425" cy="428625"/>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666" b="20506"/>
        <a:stretch>
          <a:fillRect/>
        </a:stretch>
      </xdr:blipFill>
      <xdr:spPr>
        <a:xfrm>
          <a:off x="0" y="28575"/>
          <a:ext cx="2257425" cy="428625"/>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9"/>
  <sheetViews>
    <sheetView tabSelected="1" view="pageBreakPreview" topLeftCell="A44" zoomScaleSheetLayoutView="100" workbookViewId="0">
      <selection activeCell="D33" sqref="D33"/>
    </sheetView>
  </sheetViews>
  <sheetFormatPr defaultColWidth="9.140625" defaultRowHeight="12.75"/>
  <cols>
    <col min="1" max="1" width="9" style="1" customWidth="1"/>
    <col min="2" max="2" width="8.85546875" style="1" customWidth="1"/>
    <col min="3" max="3" width="10.7109375" style="1" bestFit="1" customWidth="1"/>
    <col min="4" max="4" width="51.42578125" style="1" bestFit="1" customWidth="1"/>
    <col min="5" max="5" width="8.140625" style="3" customWidth="1"/>
    <col min="6" max="6" width="11.28515625" style="1" bestFit="1" customWidth="1"/>
    <col min="7" max="7" width="14" style="1" customWidth="1"/>
    <col min="8" max="8" width="14.7109375" style="1" customWidth="1"/>
    <col min="9" max="9" width="17.7109375" style="1" bestFit="1" customWidth="1"/>
    <col min="10" max="12" width="13.42578125" style="1" customWidth="1"/>
    <col min="13" max="16384" width="9.140625" style="1"/>
  </cols>
  <sheetData>
    <row r="1" spans="1:12" ht="22.5" customHeight="1">
      <c r="A1" s="147"/>
      <c r="B1" s="147"/>
      <c r="C1" s="147"/>
      <c r="D1" s="147"/>
      <c r="E1" s="148" t="s">
        <v>16</v>
      </c>
      <c r="F1" s="148"/>
      <c r="G1" s="148"/>
      <c r="H1" s="148"/>
      <c r="I1" s="148"/>
      <c r="J1" s="148"/>
      <c r="K1" s="16"/>
      <c r="L1" s="17"/>
    </row>
    <row r="2" spans="1:12" ht="22.5" customHeight="1">
      <c r="A2" s="147"/>
      <c r="B2" s="147"/>
      <c r="C2" s="147"/>
      <c r="D2" s="147"/>
      <c r="E2" s="149" t="s">
        <v>14</v>
      </c>
      <c r="F2" s="150"/>
      <c r="G2" s="150"/>
      <c r="H2" s="150"/>
      <c r="I2" s="150"/>
      <c r="J2" s="151"/>
      <c r="K2" s="16"/>
      <c r="L2" s="17"/>
    </row>
    <row r="3" spans="1:12" ht="30.75" customHeight="1">
      <c r="A3" s="152" t="s">
        <v>17</v>
      </c>
      <c r="B3" s="153"/>
      <c r="C3" s="153"/>
      <c r="D3" s="12" t="s">
        <v>16</v>
      </c>
      <c r="E3" s="154" t="s">
        <v>165</v>
      </c>
      <c r="F3" s="155"/>
      <c r="G3" s="155"/>
      <c r="H3" s="155"/>
      <c r="I3" s="155"/>
      <c r="J3" s="156"/>
      <c r="K3" s="18"/>
      <c r="L3" s="19"/>
    </row>
    <row r="4" spans="1:12" ht="15" customHeight="1">
      <c r="A4" s="152" t="s">
        <v>18</v>
      </c>
      <c r="B4" s="153"/>
      <c r="C4" s="153"/>
      <c r="D4" s="12" t="s">
        <v>16</v>
      </c>
      <c r="E4" s="45" t="s">
        <v>1</v>
      </c>
      <c r="F4" s="157" t="s">
        <v>20</v>
      </c>
      <c r="G4" s="158"/>
      <c r="H4" s="103" t="s">
        <v>0</v>
      </c>
      <c r="I4" s="159" t="s">
        <v>33</v>
      </c>
      <c r="J4" s="160"/>
      <c r="L4" s="17"/>
    </row>
    <row r="5" spans="1:12" ht="44.25" customHeight="1">
      <c r="A5" s="161" t="s">
        <v>19</v>
      </c>
      <c r="B5" s="162"/>
      <c r="C5" s="162"/>
      <c r="D5" s="36" t="s">
        <v>166</v>
      </c>
      <c r="E5" s="50">
        <v>0.26840000000000003</v>
      </c>
      <c r="F5" s="163" t="s">
        <v>314</v>
      </c>
      <c r="G5" s="164"/>
      <c r="H5" s="42">
        <v>44074</v>
      </c>
      <c r="I5" s="165">
        <f>J54</f>
        <v>88842.993140432998</v>
      </c>
      <c r="J5" s="166"/>
      <c r="L5" s="20"/>
    </row>
    <row r="6" spans="1:12" ht="12" customHeight="1">
      <c r="A6" s="167"/>
      <c r="B6" s="168"/>
      <c r="C6" s="168"/>
      <c r="D6" s="168"/>
      <c r="E6" s="168"/>
      <c r="F6" s="168"/>
      <c r="G6" s="168"/>
      <c r="H6" s="168"/>
      <c r="I6" s="168"/>
      <c r="J6" s="169"/>
      <c r="L6" s="20"/>
    </row>
    <row r="7" spans="1:12" ht="15.75">
      <c r="A7" s="170" t="s">
        <v>14</v>
      </c>
      <c r="B7" s="171"/>
      <c r="C7" s="171"/>
      <c r="D7" s="171"/>
      <c r="E7" s="171"/>
      <c r="F7" s="171"/>
      <c r="G7" s="171"/>
      <c r="H7" s="171"/>
      <c r="I7" s="171"/>
      <c r="J7" s="171"/>
      <c r="K7" s="21"/>
      <c r="L7" s="11"/>
    </row>
    <row r="8" spans="1:12" ht="38.25">
      <c r="A8" s="46" t="s">
        <v>2</v>
      </c>
      <c r="B8" s="46" t="s">
        <v>21</v>
      </c>
      <c r="C8" s="46" t="s">
        <v>22</v>
      </c>
      <c r="D8" s="60" t="s">
        <v>23</v>
      </c>
      <c r="E8" s="47" t="s">
        <v>15</v>
      </c>
      <c r="F8" s="48" t="s">
        <v>24</v>
      </c>
      <c r="G8" s="13" t="s">
        <v>26</v>
      </c>
      <c r="H8" s="13" t="s">
        <v>25</v>
      </c>
      <c r="I8" s="13" t="s">
        <v>27</v>
      </c>
      <c r="J8" s="13" t="s">
        <v>28</v>
      </c>
      <c r="K8" s="15"/>
      <c r="L8" s="15"/>
    </row>
    <row r="9" spans="1:12">
      <c r="A9" s="56" t="s">
        <v>9</v>
      </c>
      <c r="B9" s="56"/>
      <c r="C9" s="56"/>
      <c r="D9" s="57" t="s">
        <v>45</v>
      </c>
      <c r="E9" s="58"/>
      <c r="F9" s="59"/>
      <c r="G9" s="54"/>
      <c r="H9" s="55">
        <f>SUM(H10:H12)</f>
        <v>4367.6504000000004</v>
      </c>
      <c r="I9" s="55"/>
      <c r="J9" s="55">
        <f>SUM(J10:J12)</f>
        <v>5539.9277673600009</v>
      </c>
      <c r="K9" s="15"/>
      <c r="L9" s="15"/>
    </row>
    <row r="10" spans="1:12" s="5" customFormat="1" ht="30.75" customHeight="1">
      <c r="A10" s="37" t="s">
        <v>10</v>
      </c>
      <c r="B10" s="37" t="s">
        <v>34</v>
      </c>
      <c r="C10" s="105" t="s">
        <v>145</v>
      </c>
      <c r="D10" s="40" t="s">
        <v>144</v>
      </c>
      <c r="E10" s="43" t="s">
        <v>38</v>
      </c>
      <c r="F10" s="24">
        <f>'MC '!J10</f>
        <v>6</v>
      </c>
      <c r="G10" s="25">
        <f>Plan2!H24</f>
        <v>376.16</v>
      </c>
      <c r="H10" s="25">
        <f t="shared" ref="H10" si="0">F10*G10</f>
        <v>2256.96</v>
      </c>
      <c r="I10" s="25">
        <f>G10*1.2684</f>
        <v>477.12134400000002</v>
      </c>
      <c r="J10" s="25">
        <f t="shared" ref="J10" si="1">I10*F10</f>
        <v>2862.7280639999999</v>
      </c>
      <c r="K10" s="6"/>
      <c r="L10" s="6"/>
    </row>
    <row r="11" spans="1:12" s="5" customFormat="1">
      <c r="A11" s="105" t="s">
        <v>35</v>
      </c>
      <c r="B11" s="37" t="s">
        <v>34</v>
      </c>
      <c r="C11" s="37" t="s">
        <v>46</v>
      </c>
      <c r="D11" s="40" t="s">
        <v>47</v>
      </c>
      <c r="E11" s="43" t="s">
        <v>38</v>
      </c>
      <c r="F11" s="24">
        <f>'MC '!J13</f>
        <v>2</v>
      </c>
      <c r="G11" s="25">
        <v>10.09</v>
      </c>
      <c r="H11" s="25">
        <f t="shared" ref="H11:H12" si="2">F11*G11</f>
        <v>20.18</v>
      </c>
      <c r="I11" s="25">
        <f t="shared" ref="I11:I51" si="3">G11*1.2684</f>
        <v>12.798155999999999</v>
      </c>
      <c r="J11" s="25">
        <f t="shared" ref="J11:J12" si="4">I11*F11</f>
        <v>25.596311999999998</v>
      </c>
      <c r="K11" s="6"/>
      <c r="L11" s="6"/>
    </row>
    <row r="12" spans="1:12" s="5" customFormat="1">
      <c r="A12" s="105" t="s">
        <v>36</v>
      </c>
      <c r="B12" s="37" t="s">
        <v>34</v>
      </c>
      <c r="C12" s="105" t="s">
        <v>136</v>
      </c>
      <c r="D12" s="138" t="s">
        <v>135</v>
      </c>
      <c r="E12" s="43" t="s">
        <v>38</v>
      </c>
      <c r="F12" s="24">
        <f>'MC '!J16</f>
        <v>127.16</v>
      </c>
      <c r="G12" s="25">
        <v>16.440000000000001</v>
      </c>
      <c r="H12" s="25">
        <f t="shared" si="2"/>
        <v>2090.5104000000001</v>
      </c>
      <c r="I12" s="25">
        <f t="shared" si="3"/>
        <v>20.852496000000002</v>
      </c>
      <c r="J12" s="25">
        <f t="shared" si="4"/>
        <v>2651.6033913600004</v>
      </c>
      <c r="K12" s="6">
        <v>21.61</v>
      </c>
      <c r="L12" s="6"/>
    </row>
    <row r="13" spans="1:12" s="7" customFormat="1">
      <c r="A13" s="51" t="s">
        <v>39</v>
      </c>
      <c r="B13" s="51"/>
      <c r="C13" s="51"/>
      <c r="D13" s="52" t="s">
        <v>281</v>
      </c>
      <c r="E13" s="53"/>
      <c r="F13" s="54"/>
      <c r="G13" s="55"/>
      <c r="H13" s="55">
        <f>SUM(H14:H17)</f>
        <v>6276.5906399999994</v>
      </c>
      <c r="I13" s="55"/>
      <c r="J13" s="55">
        <f>SUM(J14:J17)</f>
        <v>7961.227567775999</v>
      </c>
      <c r="K13" s="8"/>
      <c r="L13" s="8"/>
    </row>
    <row r="14" spans="1:12" s="5" customFormat="1" ht="38.25">
      <c r="A14" s="37" t="s">
        <v>40</v>
      </c>
      <c r="B14" s="37" t="s">
        <v>34</v>
      </c>
      <c r="C14" s="37" t="s">
        <v>152</v>
      </c>
      <c r="D14" s="107" t="s">
        <v>153</v>
      </c>
      <c r="E14" s="43" t="s">
        <v>148</v>
      </c>
      <c r="F14" s="24">
        <f>'MC '!J27</f>
        <v>6.2639999999999993</v>
      </c>
      <c r="G14" s="25">
        <v>37.26</v>
      </c>
      <c r="H14" s="25">
        <f t="shared" ref="H14" si="5">F14*G14</f>
        <v>233.39663999999996</v>
      </c>
      <c r="I14" s="25">
        <f t="shared" si="3"/>
        <v>47.260583999999994</v>
      </c>
      <c r="J14" s="25">
        <f t="shared" ref="J14" si="6">I14*F14</f>
        <v>296.04029817599991</v>
      </c>
      <c r="K14" s="6"/>
      <c r="L14" s="6"/>
    </row>
    <row r="15" spans="1:12" s="5" customFormat="1" ht="76.5">
      <c r="A15" s="37" t="s">
        <v>41</v>
      </c>
      <c r="B15" s="37" t="s">
        <v>34</v>
      </c>
      <c r="C15" s="105" t="s">
        <v>194</v>
      </c>
      <c r="D15" s="40" t="str">
        <f>'MC '!D31</f>
        <v>ALVENARIA DE VEDAÇÃO DE BLOCOS CERÂMICOS FURADOS NA HORIZONTAL DE 9X19X19CM (ESPESSURA 9CM) DE PAREDES COM ÁREA LÍQUIDA MAIOR OU IGUAL A 6M²SEM VÃOS E ARGAMASSA DE ASSENTAMENTO COM PREPARO MANUAL. AF_06/2014</v>
      </c>
      <c r="E15" s="108" t="s">
        <v>143</v>
      </c>
      <c r="F15" s="24">
        <f>'MC '!J31</f>
        <v>52.199999999999996</v>
      </c>
      <c r="G15" s="25">
        <v>51.71</v>
      </c>
      <c r="H15" s="25">
        <f t="shared" ref="H15:H17" si="7">F15*G15</f>
        <v>2699.2619999999997</v>
      </c>
      <c r="I15" s="25">
        <f t="shared" si="3"/>
        <v>65.588964000000004</v>
      </c>
      <c r="J15" s="25">
        <f t="shared" ref="J15:J17" si="8">I15*F15</f>
        <v>3423.7439208000001</v>
      </c>
      <c r="K15" s="6"/>
      <c r="L15" s="6"/>
    </row>
    <row r="16" spans="1:12" s="5" customFormat="1" ht="63.75">
      <c r="A16" s="37" t="s">
        <v>42</v>
      </c>
      <c r="B16" s="37" t="s">
        <v>34</v>
      </c>
      <c r="C16" s="37" t="s">
        <v>48</v>
      </c>
      <c r="D16" s="40" t="str">
        <f>'MC '!D35</f>
        <v>CHAPISCO APLICADO EM ALVENARIA (SEM PRESENÇA DE VÃOS) E ESTRUTURAS DE CONCRETO DE FACHADA, COM COLHER DE PEDREIRO. ARGAMASSA TRAÇO 1:3 COM PREPARO MANUAL. AF_06/2014</v>
      </c>
      <c r="E16" s="108" t="s">
        <v>143</v>
      </c>
      <c r="F16" s="24">
        <f>'MC '!J35</f>
        <v>104.39999999999999</v>
      </c>
      <c r="G16" s="25">
        <v>4.82</v>
      </c>
      <c r="H16" s="25">
        <f t="shared" si="7"/>
        <v>503.20799999999997</v>
      </c>
      <c r="I16" s="25">
        <f t="shared" si="3"/>
        <v>6.1136879999999998</v>
      </c>
      <c r="J16" s="25">
        <f t="shared" si="8"/>
        <v>638.26902719999998</v>
      </c>
      <c r="K16" s="6"/>
      <c r="L16" s="6"/>
    </row>
    <row r="17" spans="1:12" s="5" customFormat="1" ht="63.75">
      <c r="A17" s="37" t="s">
        <v>43</v>
      </c>
      <c r="B17" s="37" t="s">
        <v>34</v>
      </c>
      <c r="C17" s="105" t="s">
        <v>197</v>
      </c>
      <c r="D17" s="107" t="str">
        <f>'MC '!D39</f>
        <v>MASSA ÚNICA, PARA RECEBIMENTO DE PINTURA, EM ARGAMASSA TRAÇO 1:2:8, PREPARO MANUAL, APLICADA MANUALMENTE EM FACES INTERNAS DE PAREDES, ESPESSURA DE 20MM, COM EXECUÇÃO DE TALISCAS. AF_06/2014</v>
      </c>
      <c r="E17" s="108" t="s">
        <v>143</v>
      </c>
      <c r="F17" s="24">
        <f>'MC '!J39</f>
        <v>104.39999999999999</v>
      </c>
      <c r="G17" s="25">
        <v>27.21</v>
      </c>
      <c r="H17" s="25">
        <f t="shared" si="7"/>
        <v>2840.7239999999997</v>
      </c>
      <c r="I17" s="25">
        <f t="shared" si="3"/>
        <v>34.513164000000003</v>
      </c>
      <c r="J17" s="25">
        <f t="shared" si="8"/>
        <v>3603.1743216</v>
      </c>
      <c r="K17" s="6"/>
      <c r="L17" s="6"/>
    </row>
    <row r="18" spans="1:12" s="7" customFormat="1">
      <c r="A18" s="51" t="s">
        <v>155</v>
      </c>
      <c r="B18" s="51"/>
      <c r="C18" s="51"/>
      <c r="D18" s="52" t="s">
        <v>49</v>
      </c>
      <c r="E18" s="53"/>
      <c r="F18" s="54"/>
      <c r="G18" s="55"/>
      <c r="H18" s="55">
        <f>H19</f>
        <v>2378.1237000000006</v>
      </c>
      <c r="I18" s="55"/>
      <c r="J18" s="55">
        <f t="shared" ref="J18" si="9">J19</f>
        <v>3016.4121010800004</v>
      </c>
      <c r="K18" s="8"/>
      <c r="L18" s="8"/>
    </row>
    <row r="19" spans="1:12" s="5" customFormat="1" ht="51">
      <c r="A19" s="105" t="s">
        <v>156</v>
      </c>
      <c r="B19" s="37" t="s">
        <v>34</v>
      </c>
      <c r="C19" s="105" t="s">
        <v>150</v>
      </c>
      <c r="D19" s="107" t="s">
        <v>149</v>
      </c>
      <c r="E19" s="43" t="s">
        <v>148</v>
      </c>
      <c r="F19" s="24">
        <f>'MC '!J43</f>
        <v>1.1662500000000002</v>
      </c>
      <c r="G19" s="25">
        <v>2039.12</v>
      </c>
      <c r="H19" s="25">
        <f t="shared" ref="H19" si="10">F19*G19</f>
        <v>2378.1237000000006</v>
      </c>
      <c r="I19" s="25">
        <f t="shared" si="3"/>
        <v>2586.4198079999996</v>
      </c>
      <c r="J19" s="25">
        <f t="shared" ref="J19" si="11">I19*F19</f>
        <v>3016.4121010800004</v>
      </c>
      <c r="K19" s="6"/>
      <c r="L19" s="6"/>
    </row>
    <row r="20" spans="1:12" s="7" customFormat="1">
      <c r="A20" s="51" t="s">
        <v>282</v>
      </c>
      <c r="B20" s="51"/>
      <c r="C20" s="51"/>
      <c r="D20" s="52" t="s">
        <v>283</v>
      </c>
      <c r="E20" s="53"/>
      <c r="F20" s="54"/>
      <c r="G20" s="55"/>
      <c r="H20" s="55">
        <f>SUM(H21:H22)</f>
        <v>9051.4058399999994</v>
      </c>
      <c r="I20" s="55"/>
      <c r="J20" s="55">
        <f>SUM(J21:J22)</f>
        <v>11480.803167456001</v>
      </c>
      <c r="K20" s="8"/>
      <c r="L20" s="8"/>
    </row>
    <row r="21" spans="1:12" s="5" customFormat="1" ht="38.25">
      <c r="A21" s="105" t="s">
        <v>284</v>
      </c>
      <c r="B21" s="37" t="s">
        <v>34</v>
      </c>
      <c r="C21" s="37" t="s">
        <v>138</v>
      </c>
      <c r="D21" s="40" t="s">
        <v>137</v>
      </c>
      <c r="E21" s="43" t="s">
        <v>38</v>
      </c>
      <c r="F21" s="24">
        <f>'MC '!J48</f>
        <v>696.67200000000003</v>
      </c>
      <c r="G21" s="25">
        <v>10.47</v>
      </c>
      <c r="H21" s="25">
        <f t="shared" ref="H21:H22" si="12">F21*G21</f>
        <v>7294.1558400000004</v>
      </c>
      <c r="I21" s="25">
        <f t="shared" si="3"/>
        <v>13.280148000000001</v>
      </c>
      <c r="J21" s="25">
        <f t="shared" ref="J21:J22" si="13">I21*F21</f>
        <v>9251.9072674560011</v>
      </c>
      <c r="K21" s="6"/>
      <c r="L21" s="6"/>
    </row>
    <row r="22" spans="1:12" s="5" customFormat="1" ht="25.5">
      <c r="A22" s="105" t="s">
        <v>285</v>
      </c>
      <c r="B22" s="37" t="s">
        <v>34</v>
      </c>
      <c r="C22" s="37" t="s">
        <v>54</v>
      </c>
      <c r="D22" s="40" t="s">
        <v>55</v>
      </c>
      <c r="E22" s="43" t="s">
        <v>32</v>
      </c>
      <c r="F22" s="24">
        <f>'MC '!J51</f>
        <v>825</v>
      </c>
      <c r="G22" s="25">
        <v>2.13</v>
      </c>
      <c r="H22" s="25">
        <f t="shared" si="12"/>
        <v>1757.25</v>
      </c>
      <c r="I22" s="25">
        <f t="shared" si="3"/>
        <v>2.701692</v>
      </c>
      <c r="J22" s="25">
        <f t="shared" si="13"/>
        <v>2228.8959</v>
      </c>
      <c r="K22" s="6"/>
      <c r="L22" s="6"/>
    </row>
    <row r="23" spans="1:12" s="7" customFormat="1">
      <c r="A23" s="51" t="s">
        <v>50</v>
      </c>
      <c r="B23" s="51"/>
      <c r="C23" s="51"/>
      <c r="D23" s="52" t="s">
        <v>289</v>
      </c>
      <c r="E23" s="53"/>
      <c r="F23" s="54"/>
      <c r="G23" s="55"/>
      <c r="H23" s="55">
        <f>SUM(H24:H28)</f>
        <v>6164.1939775000019</v>
      </c>
      <c r="I23" s="55"/>
      <c r="J23" s="55">
        <f>SUM(J24:J28)</f>
        <v>7818.6636410610017</v>
      </c>
      <c r="K23" s="8"/>
      <c r="L23" s="8"/>
    </row>
    <row r="24" spans="1:12" s="5" customFormat="1" ht="25.5">
      <c r="A24" s="105" t="s">
        <v>52</v>
      </c>
      <c r="B24" s="37" t="s">
        <v>34</v>
      </c>
      <c r="C24" s="105" t="s">
        <v>209</v>
      </c>
      <c r="D24" s="107" t="s">
        <v>210</v>
      </c>
      <c r="E24" s="43" t="s">
        <v>143</v>
      </c>
      <c r="F24" s="24">
        <f>'MC '!J56</f>
        <v>172.755</v>
      </c>
      <c r="G24" s="25">
        <v>2.16</v>
      </c>
      <c r="H24" s="25">
        <f t="shared" ref="H24" si="14">F24*G24</f>
        <v>373.1508</v>
      </c>
      <c r="I24" s="25">
        <f t="shared" si="3"/>
        <v>2.739744</v>
      </c>
      <c r="J24" s="25">
        <f t="shared" ref="J24" si="15">I24*F24</f>
        <v>473.30447471999997</v>
      </c>
      <c r="K24" s="6"/>
      <c r="L24" s="6"/>
    </row>
    <row r="25" spans="1:12" s="5" customFormat="1" ht="51">
      <c r="A25" s="105" t="s">
        <v>53</v>
      </c>
      <c r="B25" s="37" t="s">
        <v>34</v>
      </c>
      <c r="C25" s="37" t="s">
        <v>211</v>
      </c>
      <c r="D25" s="107" t="s">
        <v>212</v>
      </c>
      <c r="E25" s="43" t="s">
        <v>38</v>
      </c>
      <c r="F25" s="24">
        <f>'MC '!J78</f>
        <v>23.2</v>
      </c>
      <c r="G25" s="25">
        <v>29.88</v>
      </c>
      <c r="H25" s="25">
        <f t="shared" ref="H25:H28" si="16">F25*G25</f>
        <v>693.21600000000001</v>
      </c>
      <c r="I25" s="25">
        <f t="shared" si="3"/>
        <v>37.899791999999998</v>
      </c>
      <c r="J25" s="25">
        <f t="shared" ref="J25:J28" si="17">I25*F25</f>
        <v>879.27517439999997</v>
      </c>
      <c r="K25" s="6"/>
      <c r="L25" s="6"/>
    </row>
    <row r="26" spans="1:12" s="5" customFormat="1" ht="38.25">
      <c r="A26" s="105" t="s">
        <v>286</v>
      </c>
      <c r="B26" s="37" t="s">
        <v>34</v>
      </c>
      <c r="C26" s="37" t="s">
        <v>216</v>
      </c>
      <c r="D26" s="107" t="s">
        <v>218</v>
      </c>
      <c r="E26" s="43" t="s">
        <v>217</v>
      </c>
      <c r="F26" s="24">
        <f>'MC '!J71</f>
        <v>14.8</v>
      </c>
      <c r="G26" s="25">
        <v>4.74</v>
      </c>
      <c r="H26" s="25">
        <f t="shared" si="16"/>
        <v>70.152000000000001</v>
      </c>
      <c r="I26" s="25">
        <f t="shared" si="3"/>
        <v>6.0122160000000004</v>
      </c>
      <c r="J26" s="25">
        <f t="shared" si="17"/>
        <v>88.980796800000007</v>
      </c>
      <c r="K26" s="6"/>
      <c r="L26" s="6"/>
    </row>
    <row r="27" spans="1:12" s="5" customFormat="1" ht="63.75">
      <c r="A27" s="105" t="s">
        <v>287</v>
      </c>
      <c r="B27" s="37" t="s">
        <v>34</v>
      </c>
      <c r="C27" s="37" t="s">
        <v>220</v>
      </c>
      <c r="D27" s="107" t="s">
        <v>221</v>
      </c>
      <c r="E27" s="43" t="s">
        <v>143</v>
      </c>
      <c r="F27" s="24">
        <f>'MC '!J74</f>
        <v>7.76</v>
      </c>
      <c r="G27" s="25">
        <v>56.6</v>
      </c>
      <c r="H27" s="25">
        <f t="shared" si="16"/>
        <v>439.21600000000001</v>
      </c>
      <c r="I27" s="25">
        <f t="shared" si="3"/>
        <v>71.791439999999994</v>
      </c>
      <c r="J27" s="25">
        <f t="shared" si="17"/>
        <v>557.10157439999989</v>
      </c>
      <c r="K27" s="6"/>
      <c r="L27" s="6"/>
    </row>
    <row r="28" spans="1:12" s="5" customFormat="1" ht="51">
      <c r="A28" s="105" t="s">
        <v>288</v>
      </c>
      <c r="B28" s="37" t="s">
        <v>34</v>
      </c>
      <c r="C28" s="105" t="s">
        <v>204</v>
      </c>
      <c r="D28" s="107" t="str">
        <f>'MC '!D63</f>
        <v>EXECUÇÃO DE PASSEIO (CALÇADA) OU PISO DE CONCRETO COM CONCRETO MOLDADO IN LOCO, FEITO EM OBRA, ACABAMENTO CONVENCIONAL, NÃO ARMADO. AF_07/2016</v>
      </c>
      <c r="E28" s="43" t="s">
        <v>148</v>
      </c>
      <c r="F28" s="24">
        <f>'MC '!J63</f>
        <v>8.6377500000000023</v>
      </c>
      <c r="G28" s="25">
        <v>531.21</v>
      </c>
      <c r="H28" s="25">
        <f t="shared" si="16"/>
        <v>4588.4591775000017</v>
      </c>
      <c r="I28" s="25">
        <f t="shared" si="3"/>
        <v>673.78676400000006</v>
      </c>
      <c r="J28" s="25">
        <f t="shared" si="17"/>
        <v>5820.0016207410017</v>
      </c>
      <c r="K28" s="6"/>
      <c r="L28" s="6"/>
    </row>
    <row r="29" spans="1:12" s="7" customFormat="1">
      <c r="A29" s="51" t="s">
        <v>56</v>
      </c>
      <c r="B29" s="51"/>
      <c r="C29" s="51"/>
      <c r="D29" s="52" t="s">
        <v>59</v>
      </c>
      <c r="E29" s="53"/>
      <c r="F29" s="54"/>
      <c r="G29" s="55"/>
      <c r="H29" s="55">
        <f>SUM(H30:H34)</f>
        <v>5898.7695999999996</v>
      </c>
      <c r="I29" s="55"/>
      <c r="J29" s="55">
        <f>SUM(J30:J34)</f>
        <v>7481.9993606400003</v>
      </c>
      <c r="K29" s="8"/>
      <c r="L29" s="8"/>
    </row>
    <row r="30" spans="1:12" s="5" customFormat="1" ht="51">
      <c r="A30" s="105" t="s">
        <v>290</v>
      </c>
      <c r="B30" s="37" t="s">
        <v>34</v>
      </c>
      <c r="C30" s="37" t="s">
        <v>64</v>
      </c>
      <c r="D30" s="40" t="s">
        <v>65</v>
      </c>
      <c r="E30" s="43" t="s">
        <v>32</v>
      </c>
      <c r="F30" s="24">
        <f>'MC '!J83</f>
        <v>5</v>
      </c>
      <c r="G30" s="25">
        <v>289.56</v>
      </c>
      <c r="H30" s="25">
        <f t="shared" ref="H30:H33" si="18">F30*G30</f>
        <v>1447.8</v>
      </c>
      <c r="I30" s="25">
        <f t="shared" si="3"/>
        <v>367.27790399999998</v>
      </c>
      <c r="J30" s="25">
        <f t="shared" ref="J30:J33" si="19">I30*F30</f>
        <v>1836.3895199999999</v>
      </c>
      <c r="K30" s="6"/>
      <c r="L30" s="6"/>
    </row>
    <row r="31" spans="1:12" s="5" customFormat="1">
      <c r="A31" s="105" t="s">
        <v>291</v>
      </c>
      <c r="B31" s="37" t="s">
        <v>139</v>
      </c>
      <c r="C31" s="37" t="s">
        <v>141</v>
      </c>
      <c r="D31" s="40" t="s">
        <v>140</v>
      </c>
      <c r="E31" s="43" t="s">
        <v>142</v>
      </c>
      <c r="F31" s="24">
        <f>'MC '!J86</f>
        <v>5</v>
      </c>
      <c r="G31" s="25">
        <v>24.92</v>
      </c>
      <c r="H31" s="25">
        <f t="shared" si="18"/>
        <v>124.60000000000001</v>
      </c>
      <c r="I31" s="25">
        <f t="shared" si="3"/>
        <v>31.608528</v>
      </c>
      <c r="J31" s="25">
        <f t="shared" si="19"/>
        <v>158.04264000000001</v>
      </c>
      <c r="K31" s="6"/>
      <c r="L31" s="6"/>
    </row>
    <row r="32" spans="1:12" s="5" customFormat="1" ht="25.5">
      <c r="A32" s="105" t="s">
        <v>292</v>
      </c>
      <c r="B32" s="37" t="s">
        <v>34</v>
      </c>
      <c r="C32" s="37" t="s">
        <v>224</v>
      </c>
      <c r="D32" s="40" t="s">
        <v>225</v>
      </c>
      <c r="E32" s="43" t="s">
        <v>143</v>
      </c>
      <c r="F32" s="24">
        <f>'MC '!J89</f>
        <v>47</v>
      </c>
      <c r="G32" s="25">
        <v>17.559999999999999</v>
      </c>
      <c r="H32" s="25">
        <f t="shared" si="18"/>
        <v>825.31999999999994</v>
      </c>
      <c r="I32" s="25">
        <f t="shared" si="3"/>
        <v>22.273103999999996</v>
      </c>
      <c r="J32" s="25">
        <f t="shared" si="19"/>
        <v>1046.8358879999998</v>
      </c>
      <c r="K32" s="6"/>
      <c r="L32" s="6"/>
    </row>
    <row r="33" spans="1:12" s="5" customFormat="1">
      <c r="A33" s="105" t="s">
        <v>294</v>
      </c>
      <c r="B33" s="37" t="s">
        <v>34</v>
      </c>
      <c r="C33" s="37" t="s">
        <v>232</v>
      </c>
      <c r="D33" s="107" t="s">
        <v>233</v>
      </c>
      <c r="E33" s="43" t="s">
        <v>143</v>
      </c>
      <c r="F33" s="24">
        <f>'MC '!J104</f>
        <v>6.12</v>
      </c>
      <c r="G33" s="25">
        <v>194.08</v>
      </c>
      <c r="H33" s="25">
        <f t="shared" si="18"/>
        <v>1187.7696000000001</v>
      </c>
      <c r="I33" s="25">
        <f t="shared" si="3"/>
        <v>246.17107200000001</v>
      </c>
      <c r="J33" s="25">
        <f t="shared" si="19"/>
        <v>1506.5669606400002</v>
      </c>
      <c r="K33" s="6"/>
      <c r="L33" s="6"/>
    </row>
    <row r="34" spans="1:12" s="5" customFormat="1" ht="39.75" customHeight="1">
      <c r="A34" s="105" t="s">
        <v>295</v>
      </c>
      <c r="B34" s="105" t="s">
        <v>242</v>
      </c>
      <c r="C34" s="105" t="s">
        <v>240</v>
      </c>
      <c r="D34" s="107" t="s">
        <v>241</v>
      </c>
      <c r="E34" s="43" t="s">
        <v>143</v>
      </c>
      <c r="F34" s="24">
        <f>'MC '!J107</f>
        <v>8</v>
      </c>
      <c r="G34" s="25">
        <v>289.16000000000003</v>
      </c>
      <c r="H34" s="25">
        <f>F34*G34</f>
        <v>2313.2800000000002</v>
      </c>
      <c r="I34" s="25">
        <f t="shared" si="3"/>
        <v>366.77054400000003</v>
      </c>
      <c r="J34" s="25">
        <f>F34*I34</f>
        <v>2934.1643520000002</v>
      </c>
      <c r="K34" s="6"/>
      <c r="L34" s="6"/>
    </row>
    <row r="35" spans="1:12" s="7" customFormat="1">
      <c r="A35" s="51" t="s">
        <v>57</v>
      </c>
      <c r="B35" s="51"/>
      <c r="C35" s="51"/>
      <c r="D35" s="52" t="s">
        <v>67</v>
      </c>
      <c r="E35" s="53"/>
      <c r="F35" s="54"/>
      <c r="G35" s="55"/>
      <c r="H35" s="55">
        <f>SUM(H36:H36)</f>
        <v>362.44800000000004</v>
      </c>
      <c r="I35" s="55"/>
      <c r="J35" s="55">
        <f>SUM(J36:J36)</f>
        <v>459.72904320000004</v>
      </c>
      <c r="K35" s="8"/>
      <c r="L35" s="8"/>
    </row>
    <row r="36" spans="1:12" s="5" customFormat="1" ht="25.5">
      <c r="A36" s="105" t="s">
        <v>151</v>
      </c>
      <c r="B36" s="37" t="s">
        <v>34</v>
      </c>
      <c r="C36" s="37" t="s">
        <v>68</v>
      </c>
      <c r="D36" s="40" t="s">
        <v>69</v>
      </c>
      <c r="E36" s="43" t="s">
        <v>38</v>
      </c>
      <c r="F36" s="24">
        <f>'MC '!J111</f>
        <v>2.4</v>
      </c>
      <c r="G36" s="25">
        <v>151.02000000000001</v>
      </c>
      <c r="H36" s="25">
        <f t="shared" ref="H36" si="20">F36*G36</f>
        <v>362.44800000000004</v>
      </c>
      <c r="I36" s="25">
        <f t="shared" si="3"/>
        <v>191.55376800000002</v>
      </c>
      <c r="J36" s="25">
        <f t="shared" ref="J36" si="21">I36*F36</f>
        <v>459.72904320000004</v>
      </c>
      <c r="K36" s="6"/>
      <c r="L36" s="6"/>
    </row>
    <row r="37" spans="1:12" s="7" customFormat="1">
      <c r="A37" s="51" t="s">
        <v>58</v>
      </c>
      <c r="B37" s="51"/>
      <c r="C37" s="51"/>
      <c r="D37" s="52" t="s">
        <v>71</v>
      </c>
      <c r="E37" s="53"/>
      <c r="F37" s="54"/>
      <c r="G37" s="55"/>
      <c r="H37" s="55">
        <f>SUM(H38:H44)</f>
        <v>32251.284150000007</v>
      </c>
      <c r="I37" s="55"/>
      <c r="J37" s="55">
        <f>SUM(J38:J44)</f>
        <v>40907.528815859994</v>
      </c>
      <c r="K37" s="8"/>
      <c r="L37" s="8"/>
    </row>
    <row r="38" spans="1:12" s="5" customFormat="1" ht="27" customHeight="1">
      <c r="A38" s="105" t="s">
        <v>60</v>
      </c>
      <c r="B38" s="37" t="s">
        <v>34</v>
      </c>
      <c r="C38" s="37" t="s">
        <v>72</v>
      </c>
      <c r="D38" s="40" t="s">
        <v>77</v>
      </c>
      <c r="E38" s="43" t="s">
        <v>38</v>
      </c>
      <c r="F38" s="24">
        <f>'MC '!J115</f>
        <v>768.49200000000008</v>
      </c>
      <c r="G38" s="25">
        <v>10.11</v>
      </c>
      <c r="H38" s="25">
        <f t="shared" ref="H38:H40" si="22">F38*G38</f>
        <v>7769.4541200000003</v>
      </c>
      <c r="I38" s="25">
        <f t="shared" si="3"/>
        <v>12.823523999999999</v>
      </c>
      <c r="J38" s="25">
        <f t="shared" ref="J38:J40" si="23">I38*F38</f>
        <v>9854.7756058079995</v>
      </c>
      <c r="K38" s="6"/>
      <c r="L38" s="6"/>
    </row>
    <row r="39" spans="1:12" s="5" customFormat="1" ht="26.25" customHeight="1">
      <c r="A39" s="105" t="s">
        <v>61</v>
      </c>
      <c r="B39" s="37" t="s">
        <v>34</v>
      </c>
      <c r="C39" s="37" t="s">
        <v>73</v>
      </c>
      <c r="D39" s="40" t="s">
        <v>76</v>
      </c>
      <c r="E39" s="43" t="s">
        <v>38</v>
      </c>
      <c r="F39" s="24">
        <f>'MC '!J127</f>
        <v>2054.3530000000001</v>
      </c>
      <c r="G39" s="25">
        <v>9.16</v>
      </c>
      <c r="H39" s="25">
        <f t="shared" si="22"/>
        <v>18817.873480000002</v>
      </c>
      <c r="I39" s="25">
        <f t="shared" si="3"/>
        <v>11.618544</v>
      </c>
      <c r="J39" s="25">
        <f t="shared" si="23"/>
        <v>23868.590722032</v>
      </c>
      <c r="K39" s="6"/>
      <c r="L39" s="6"/>
    </row>
    <row r="40" spans="1:12" s="5" customFormat="1" ht="30.75" customHeight="1">
      <c r="A40" s="105" t="s">
        <v>62</v>
      </c>
      <c r="B40" s="37" t="s">
        <v>34</v>
      </c>
      <c r="C40" s="37" t="s">
        <v>74</v>
      </c>
      <c r="D40" s="40" t="s">
        <v>75</v>
      </c>
      <c r="E40" s="43" t="s">
        <v>38</v>
      </c>
      <c r="F40" s="24">
        <f>'MC '!J168</f>
        <v>77.3</v>
      </c>
      <c r="G40" s="25">
        <v>14.97</v>
      </c>
      <c r="H40" s="25">
        <f t="shared" si="22"/>
        <v>1157.181</v>
      </c>
      <c r="I40" s="25">
        <f t="shared" si="3"/>
        <v>18.987947999999999</v>
      </c>
      <c r="J40" s="25">
        <f t="shared" si="23"/>
        <v>1467.7683803999998</v>
      </c>
      <c r="K40" s="6"/>
      <c r="L40" s="6"/>
    </row>
    <row r="41" spans="1:12" s="5" customFormat="1" ht="30.75" customHeight="1">
      <c r="A41" s="105" t="s">
        <v>63</v>
      </c>
      <c r="B41" s="37" t="s">
        <v>34</v>
      </c>
      <c r="C41" s="37" t="s">
        <v>199</v>
      </c>
      <c r="D41" s="40" t="s">
        <v>200</v>
      </c>
      <c r="E41" s="43" t="s">
        <v>38</v>
      </c>
      <c r="F41" s="24">
        <f>'MC '!J176</f>
        <v>88.72</v>
      </c>
      <c r="G41" s="25">
        <v>12.55</v>
      </c>
      <c r="H41" s="25">
        <f t="shared" ref="H41:H44" si="24">F41*G41</f>
        <v>1113.4360000000001</v>
      </c>
      <c r="I41" s="25">
        <f t="shared" si="3"/>
        <v>15.918420000000001</v>
      </c>
      <c r="J41" s="25">
        <f t="shared" ref="J41:J44" si="25">I41*F41</f>
        <v>1412.2822224000001</v>
      </c>
      <c r="K41" s="6"/>
      <c r="L41" s="6"/>
    </row>
    <row r="42" spans="1:12" s="5" customFormat="1" ht="30.75" customHeight="1">
      <c r="A42" s="105" t="s">
        <v>157</v>
      </c>
      <c r="B42" s="37" t="s">
        <v>139</v>
      </c>
      <c r="C42" s="37" t="s">
        <v>235</v>
      </c>
      <c r="D42" s="40" t="s">
        <v>236</v>
      </c>
      <c r="E42" s="43" t="s">
        <v>38</v>
      </c>
      <c r="F42" s="24">
        <f>'MC '!J181</f>
        <v>30.235000000000003</v>
      </c>
      <c r="G42" s="25">
        <v>15.85</v>
      </c>
      <c r="H42" s="25">
        <f t="shared" si="24"/>
        <v>479.22475000000003</v>
      </c>
      <c r="I42" s="25">
        <f t="shared" si="3"/>
        <v>20.104139999999997</v>
      </c>
      <c r="J42" s="25">
        <f t="shared" si="25"/>
        <v>607.8486729</v>
      </c>
      <c r="K42" s="6"/>
      <c r="L42" s="6"/>
    </row>
    <row r="43" spans="1:12" s="5" customFormat="1" ht="30.75" customHeight="1">
      <c r="A43" s="105" t="s">
        <v>158</v>
      </c>
      <c r="B43" s="37" t="s">
        <v>139</v>
      </c>
      <c r="C43" s="37" t="s">
        <v>237</v>
      </c>
      <c r="D43" s="40" t="s">
        <v>238</v>
      </c>
      <c r="E43" s="43" t="s">
        <v>38</v>
      </c>
      <c r="F43" s="24">
        <f>'MC '!F192</f>
        <v>93.89</v>
      </c>
      <c r="G43" s="25">
        <v>17.670000000000002</v>
      </c>
      <c r="H43" s="25">
        <f t="shared" si="24"/>
        <v>1659.0363000000002</v>
      </c>
      <c r="I43" s="25">
        <f t="shared" si="3"/>
        <v>22.412628000000002</v>
      </c>
      <c r="J43" s="25">
        <f t="shared" si="25"/>
        <v>2104.3216429200002</v>
      </c>
      <c r="K43" s="6"/>
      <c r="L43" s="6"/>
    </row>
    <row r="44" spans="1:12" s="5" customFormat="1" ht="30.75" customHeight="1">
      <c r="A44" s="105" t="s">
        <v>315</v>
      </c>
      <c r="B44" s="37" t="s">
        <v>139</v>
      </c>
      <c r="C44" s="37" t="s">
        <v>316</v>
      </c>
      <c r="D44" s="40" t="s">
        <v>317</v>
      </c>
      <c r="E44" s="43" t="s">
        <v>38</v>
      </c>
      <c r="F44" s="24">
        <f>'MC '!J194</f>
        <v>321.815</v>
      </c>
      <c r="G44" s="25">
        <v>3.9</v>
      </c>
      <c r="H44" s="25">
        <f t="shared" si="24"/>
        <v>1255.0784999999998</v>
      </c>
      <c r="I44" s="25">
        <f t="shared" si="3"/>
        <v>4.9467599999999994</v>
      </c>
      <c r="J44" s="25">
        <f t="shared" si="25"/>
        <v>1591.9415693999997</v>
      </c>
      <c r="K44" s="6"/>
      <c r="L44" s="6"/>
    </row>
    <row r="45" spans="1:12" s="7" customFormat="1">
      <c r="A45" s="51" t="s">
        <v>66</v>
      </c>
      <c r="B45" s="51"/>
      <c r="C45" s="51"/>
      <c r="D45" s="52" t="s">
        <v>79</v>
      </c>
      <c r="E45" s="53"/>
      <c r="F45" s="54"/>
      <c r="G45" s="55"/>
      <c r="H45" s="55">
        <f>SUM(H46:H47)</f>
        <v>866.65000000000009</v>
      </c>
      <c r="I45" s="55"/>
      <c r="J45" s="55">
        <f>SUM(J46:J47)</f>
        <v>1099.2588599999999</v>
      </c>
      <c r="K45" s="8"/>
      <c r="L45" s="8"/>
    </row>
    <row r="46" spans="1:12" s="5" customFormat="1" ht="43.5" customHeight="1">
      <c r="A46" s="105" t="s">
        <v>70</v>
      </c>
      <c r="B46" s="37" t="s">
        <v>139</v>
      </c>
      <c r="C46" s="37" t="s">
        <v>301</v>
      </c>
      <c r="D46" s="107" t="s">
        <v>302</v>
      </c>
      <c r="E46" s="43" t="s">
        <v>32</v>
      </c>
      <c r="F46" s="24">
        <f>'MC '!J204</f>
        <v>2</v>
      </c>
      <c r="G46" s="25">
        <v>189.59</v>
      </c>
      <c r="H46" s="25">
        <f t="shared" ref="H46:H47" si="26">F46*G46</f>
        <v>379.18</v>
      </c>
      <c r="I46" s="25">
        <f t="shared" si="3"/>
        <v>240.475956</v>
      </c>
      <c r="J46" s="25">
        <f t="shared" ref="J46:J47" si="27">I46*F46</f>
        <v>480.95191199999999</v>
      </c>
      <c r="K46" s="6"/>
      <c r="L46" s="6"/>
    </row>
    <row r="47" spans="1:12" s="5" customFormat="1" ht="51">
      <c r="A47" s="105" t="s">
        <v>304</v>
      </c>
      <c r="B47" s="37" t="s">
        <v>34</v>
      </c>
      <c r="C47" s="37" t="s">
        <v>80</v>
      </c>
      <c r="D47" s="40" t="s">
        <v>81</v>
      </c>
      <c r="E47" s="43" t="s">
        <v>32</v>
      </c>
      <c r="F47" s="24">
        <f>'MC '!J208</f>
        <v>3</v>
      </c>
      <c r="G47" s="25">
        <v>162.49</v>
      </c>
      <c r="H47" s="25">
        <f t="shared" si="26"/>
        <v>487.47</v>
      </c>
      <c r="I47" s="25">
        <f t="shared" si="3"/>
        <v>206.102316</v>
      </c>
      <c r="J47" s="25">
        <f t="shared" si="27"/>
        <v>618.30694800000003</v>
      </c>
      <c r="K47" s="6"/>
      <c r="L47" s="6"/>
    </row>
    <row r="48" spans="1:12" s="7" customFormat="1">
      <c r="A48" s="51" t="s">
        <v>159</v>
      </c>
      <c r="B48" s="51"/>
      <c r="C48" s="51"/>
      <c r="D48" s="52" t="s">
        <v>78</v>
      </c>
      <c r="E48" s="53"/>
      <c r="F48" s="54"/>
      <c r="G48" s="55"/>
      <c r="H48" s="55">
        <f>SUM(H49:H51)</f>
        <v>2426.2399999999998</v>
      </c>
      <c r="I48" s="55"/>
      <c r="J48" s="55">
        <f>SUM(J49:J51)</f>
        <v>3077.4428159999998</v>
      </c>
      <c r="K48" s="8"/>
      <c r="L48" s="8"/>
    </row>
    <row r="49" spans="1:12" s="5" customFormat="1" ht="25.5">
      <c r="A49" s="105" t="s">
        <v>160</v>
      </c>
      <c r="B49" s="37" t="s">
        <v>34</v>
      </c>
      <c r="C49" s="37" t="s">
        <v>305</v>
      </c>
      <c r="D49" s="107" t="s">
        <v>306</v>
      </c>
      <c r="E49" s="43" t="s">
        <v>32</v>
      </c>
      <c r="F49" s="24">
        <f>'MC '!J213</f>
        <v>18</v>
      </c>
      <c r="G49" s="25">
        <v>18.87</v>
      </c>
      <c r="H49" s="25">
        <f t="shared" ref="H49:H50" si="28">F49*G49</f>
        <v>339.66</v>
      </c>
      <c r="I49" s="25">
        <f t="shared" si="3"/>
        <v>23.934708000000001</v>
      </c>
      <c r="J49" s="25">
        <f t="shared" ref="J49:J50" si="29">I49*F49</f>
        <v>430.82474400000001</v>
      </c>
      <c r="K49" s="6"/>
      <c r="L49" s="6"/>
    </row>
    <row r="50" spans="1:12" s="5" customFormat="1" ht="25.5">
      <c r="A50" s="105" t="s">
        <v>161</v>
      </c>
      <c r="B50" s="37" t="s">
        <v>34</v>
      </c>
      <c r="C50" s="105" t="s">
        <v>307</v>
      </c>
      <c r="D50" s="107" t="s">
        <v>308</v>
      </c>
      <c r="E50" s="43" t="s">
        <v>163</v>
      </c>
      <c r="F50" s="24">
        <f>'MC '!J219</f>
        <v>36</v>
      </c>
      <c r="G50" s="25">
        <v>34.799999999999997</v>
      </c>
      <c r="H50" s="25">
        <f t="shared" si="28"/>
        <v>1252.8</v>
      </c>
      <c r="I50" s="25">
        <f t="shared" si="3"/>
        <v>44.140319999999996</v>
      </c>
      <c r="J50" s="25">
        <f t="shared" si="29"/>
        <v>1589.0515199999998</v>
      </c>
      <c r="K50" s="6"/>
      <c r="L50" s="6"/>
    </row>
    <row r="51" spans="1:12" s="5" customFormat="1" ht="51">
      <c r="A51" s="105" t="s">
        <v>162</v>
      </c>
      <c r="B51" s="37" t="s">
        <v>139</v>
      </c>
      <c r="C51" s="105" t="s">
        <v>310</v>
      </c>
      <c r="D51" s="107" t="s">
        <v>312</v>
      </c>
      <c r="E51" s="43" t="s">
        <v>163</v>
      </c>
      <c r="F51" s="24">
        <f>'MC '!J221</f>
        <v>2</v>
      </c>
      <c r="G51" s="25">
        <v>416.89</v>
      </c>
      <c r="H51" s="25">
        <f t="shared" ref="H51" si="30">F51*G51</f>
        <v>833.78</v>
      </c>
      <c r="I51" s="25">
        <f t="shared" si="3"/>
        <v>528.783276</v>
      </c>
      <c r="J51" s="25">
        <f t="shared" ref="J51" si="31">I51*F51</f>
        <v>1057.566552</v>
      </c>
      <c r="K51" s="6"/>
      <c r="L51" s="6"/>
    </row>
    <row r="52" spans="1:12">
      <c r="A52" s="139" t="s">
        <v>29</v>
      </c>
      <c r="B52" s="140"/>
      <c r="C52" s="140"/>
      <c r="D52" s="140"/>
      <c r="E52" s="140"/>
      <c r="F52" s="140"/>
      <c r="G52" s="140"/>
      <c r="H52" s="26">
        <f>H9+H13+H18+H20+H23+H29+H35+H37+H45+H48</f>
        <v>70043.356307499998</v>
      </c>
      <c r="I52" s="26"/>
      <c r="J52" s="26">
        <f>J9+J13+J18+J20+J23+J29+J35+J37+J45+J48</f>
        <v>88842.993140432998</v>
      </c>
      <c r="K52" s="10"/>
      <c r="L52" s="10"/>
    </row>
    <row r="53" spans="1:12">
      <c r="A53" s="139" t="s">
        <v>335</v>
      </c>
      <c r="B53" s="140"/>
      <c r="C53" s="140"/>
      <c r="D53" s="140"/>
      <c r="E53" s="140"/>
      <c r="F53" s="140"/>
      <c r="G53" s="140"/>
      <c r="H53" s="26">
        <f>H52*0.2684</f>
        <v>18799.636832933</v>
      </c>
      <c r="I53" s="27"/>
      <c r="J53" s="28"/>
      <c r="K53" s="10"/>
      <c r="L53" s="10"/>
    </row>
    <row r="54" spans="1:12">
      <c r="A54" s="139" t="s">
        <v>11</v>
      </c>
      <c r="B54" s="140"/>
      <c r="C54" s="140"/>
      <c r="D54" s="140"/>
      <c r="E54" s="140"/>
      <c r="F54" s="140"/>
      <c r="G54" s="140"/>
      <c r="H54" s="26">
        <f>H52+H53</f>
        <v>88842.993140432998</v>
      </c>
      <c r="I54" s="26"/>
      <c r="J54" s="26">
        <f t="shared" ref="J54" si="32">J52+J53</f>
        <v>88842.993140432998</v>
      </c>
      <c r="K54" s="10"/>
      <c r="L54" s="10"/>
    </row>
    <row r="55" spans="1:12">
      <c r="A55" s="141" t="s">
        <v>30</v>
      </c>
      <c r="B55" s="141"/>
      <c r="C55" s="141"/>
      <c r="D55" s="141"/>
      <c r="E55" s="143">
        <f>H54</f>
        <v>88842.993140432998</v>
      </c>
      <c r="F55" s="143"/>
      <c r="G55" s="145" t="s">
        <v>336</v>
      </c>
      <c r="H55" s="145"/>
      <c r="I55" s="145"/>
      <c r="J55" s="145"/>
    </row>
    <row r="56" spans="1:12">
      <c r="A56" s="142"/>
      <c r="B56" s="142"/>
      <c r="C56" s="142"/>
      <c r="D56" s="142"/>
      <c r="E56" s="144"/>
      <c r="F56" s="144"/>
      <c r="G56" s="146"/>
      <c r="H56" s="146"/>
      <c r="I56" s="146"/>
      <c r="J56" s="146"/>
    </row>
    <row r="59" spans="1:12">
      <c r="E59" s="109"/>
    </row>
  </sheetData>
  <mergeCells count="19">
    <mergeCell ref="A52:G52"/>
    <mergeCell ref="A1:D2"/>
    <mergeCell ref="E1:J1"/>
    <mergeCell ref="E2:J2"/>
    <mergeCell ref="A3:C3"/>
    <mergeCell ref="E3:J3"/>
    <mergeCell ref="A4:C4"/>
    <mergeCell ref="F4:G4"/>
    <mergeCell ref="I4:J4"/>
    <mergeCell ref="A5:C5"/>
    <mergeCell ref="F5:G5"/>
    <mergeCell ref="I5:J5"/>
    <mergeCell ref="A6:J6"/>
    <mergeCell ref="A7:J7"/>
    <mergeCell ref="A53:G53"/>
    <mergeCell ref="A54:G54"/>
    <mergeCell ref="A55:D56"/>
    <mergeCell ref="E55:F56"/>
    <mergeCell ref="G55:J56"/>
  </mergeCells>
  <pageMargins left="0.59055118110236227" right="0.19685039370078741" top="0.59055118110236227" bottom="0.78740157480314965" header="0.31496062992125984" footer="0.31496062992125984"/>
  <pageSetup paperSize="9" scale="59" fitToHeight="0" orientation="portrait" verticalDpi="300" r:id="rId1"/>
  <rowBreaks count="1" manualBreakCount="1">
    <brk id="30" max="9" man="1"/>
  </rowBreaks>
  <colBreaks count="1" manualBreakCount="1">
    <brk id="10"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23"/>
  <sheetViews>
    <sheetView view="pageBreakPreview" topLeftCell="A4" zoomScaleNormal="85" zoomScaleSheetLayoutView="100" workbookViewId="0">
      <selection activeCell="J17" sqref="J17"/>
    </sheetView>
  </sheetViews>
  <sheetFormatPr defaultColWidth="9.140625" defaultRowHeight="12.75"/>
  <cols>
    <col min="1" max="1" width="6.28515625" style="1" customWidth="1"/>
    <col min="2" max="2" width="14" style="1" customWidth="1"/>
    <col min="3" max="3" width="9.28515625" style="2" customWidth="1"/>
    <col min="4" max="4" width="53.5703125" style="1" customWidth="1"/>
    <col min="5" max="5" width="6.7109375" style="1" customWidth="1"/>
    <col min="6" max="9" width="10.5703125" style="1" customWidth="1"/>
    <col min="10" max="10" width="13" style="1" customWidth="1"/>
    <col min="11" max="16384" width="9.140625" style="1"/>
  </cols>
  <sheetData>
    <row r="1" spans="1:11" ht="22.5" customHeight="1">
      <c r="A1" s="173"/>
      <c r="B1" s="173"/>
      <c r="C1" s="173"/>
      <c r="D1" s="173"/>
      <c r="E1" s="174" t="s">
        <v>12</v>
      </c>
      <c r="F1" s="174"/>
      <c r="G1" s="174"/>
      <c r="H1" s="174"/>
      <c r="I1" s="174"/>
      <c r="J1" s="174"/>
    </row>
    <row r="2" spans="1:11" ht="22.5" customHeight="1">
      <c r="A2" s="173"/>
      <c r="B2" s="173"/>
      <c r="C2" s="173"/>
      <c r="D2" s="173"/>
      <c r="E2" s="174" t="s">
        <v>8</v>
      </c>
      <c r="F2" s="174"/>
      <c r="G2" s="174"/>
      <c r="H2" s="174"/>
      <c r="I2" s="174"/>
      <c r="J2" s="174"/>
    </row>
    <row r="3" spans="1:11" ht="25.5" customHeight="1">
      <c r="A3" s="175" t="s">
        <v>17</v>
      </c>
      <c r="B3" s="176"/>
      <c r="C3" s="176"/>
      <c r="D3" s="30" t="s">
        <v>16</v>
      </c>
      <c r="E3" s="177" t="s">
        <v>165</v>
      </c>
      <c r="F3" s="177"/>
      <c r="G3" s="177"/>
      <c r="H3" s="177"/>
      <c r="I3" s="177"/>
      <c r="J3" s="177"/>
    </row>
    <row r="4" spans="1:11">
      <c r="A4" s="178" t="s">
        <v>18</v>
      </c>
      <c r="B4" s="179"/>
      <c r="C4" s="179"/>
      <c r="D4" s="29" t="s">
        <v>16</v>
      </c>
      <c r="E4" s="180" t="s">
        <v>1</v>
      </c>
      <c r="F4" s="181"/>
      <c r="G4" s="180" t="s">
        <v>20</v>
      </c>
      <c r="H4" s="181"/>
      <c r="I4" s="182" t="s">
        <v>0</v>
      </c>
      <c r="J4" s="183"/>
    </row>
    <row r="5" spans="1:11" ht="53.25" customHeight="1">
      <c r="A5" s="175" t="s">
        <v>19</v>
      </c>
      <c r="B5" s="176"/>
      <c r="C5" s="176"/>
      <c r="D5" s="36" t="s">
        <v>166</v>
      </c>
      <c r="E5" s="184">
        <v>0.26840000000000003</v>
      </c>
      <c r="F5" s="185"/>
      <c r="G5" s="163" t="s">
        <v>314</v>
      </c>
      <c r="H5" s="164"/>
      <c r="I5" s="186">
        <v>44074</v>
      </c>
      <c r="J5" s="187"/>
    </row>
    <row r="6" spans="1:11">
      <c r="A6" s="188"/>
      <c r="B6" s="189"/>
      <c r="C6" s="189"/>
      <c r="D6" s="189"/>
      <c r="E6" s="190"/>
      <c r="F6" s="190"/>
      <c r="G6" s="190"/>
      <c r="H6" s="190"/>
      <c r="I6" s="190"/>
      <c r="J6" s="191"/>
    </row>
    <row r="7" spans="1:11" ht="15.75">
      <c r="A7" s="172" t="s">
        <v>8</v>
      </c>
      <c r="B7" s="172"/>
      <c r="C7" s="172"/>
      <c r="D7" s="172"/>
      <c r="E7" s="172"/>
      <c r="F7" s="172"/>
      <c r="G7" s="172"/>
      <c r="H7" s="172"/>
      <c r="I7" s="172"/>
      <c r="J7" s="172"/>
    </row>
    <row r="8" spans="1:11">
      <c r="A8" s="31" t="s">
        <v>2</v>
      </c>
      <c r="B8" s="22" t="s">
        <v>21</v>
      </c>
      <c r="C8" s="31" t="s">
        <v>22</v>
      </c>
      <c r="D8" s="32" t="s">
        <v>31</v>
      </c>
      <c r="E8" s="14" t="s">
        <v>3</v>
      </c>
      <c r="F8" s="15" t="s">
        <v>13</v>
      </c>
      <c r="G8" s="15" t="s">
        <v>4</v>
      </c>
      <c r="H8" s="15" t="s">
        <v>5</v>
      </c>
      <c r="I8" s="15" t="s">
        <v>6</v>
      </c>
      <c r="J8" s="15" t="s">
        <v>7</v>
      </c>
    </row>
    <row r="9" spans="1:11" s="7" customFormat="1">
      <c r="A9" s="51" t="s">
        <v>9</v>
      </c>
      <c r="B9" s="51"/>
      <c r="C9" s="51"/>
      <c r="D9" s="52" t="s">
        <v>45</v>
      </c>
      <c r="E9" s="53"/>
      <c r="F9" s="54"/>
      <c r="G9" s="54"/>
      <c r="H9" s="54"/>
      <c r="I9" s="54"/>
      <c r="J9" s="54"/>
    </row>
    <row r="10" spans="1:11" s="5" customFormat="1" ht="15">
      <c r="A10" s="61" t="s">
        <v>10</v>
      </c>
      <c r="B10" s="116" t="s">
        <v>175</v>
      </c>
      <c r="C10" s="116" t="s">
        <v>192</v>
      </c>
      <c r="D10" s="63" t="s">
        <v>144</v>
      </c>
      <c r="E10" s="64" t="s">
        <v>38</v>
      </c>
      <c r="F10" s="33" t="s">
        <v>132</v>
      </c>
      <c r="G10" s="33"/>
      <c r="H10" s="33"/>
      <c r="I10" s="33"/>
      <c r="J10" s="33">
        <f>J11</f>
        <v>6</v>
      </c>
    </row>
    <row r="11" spans="1:11" s="38" customFormat="1">
      <c r="A11" s="34"/>
      <c r="B11" s="34"/>
      <c r="C11" s="34"/>
      <c r="D11" s="106" t="s">
        <v>146</v>
      </c>
      <c r="E11" s="39"/>
      <c r="F11" s="35">
        <v>3</v>
      </c>
      <c r="G11" s="35">
        <v>2</v>
      </c>
      <c r="H11" s="35"/>
      <c r="I11" s="35"/>
      <c r="J11" s="35">
        <f>PRODUCT(F11:I11)</f>
        <v>6</v>
      </c>
      <c r="K11" s="41"/>
    </row>
    <row r="12" spans="1:11" s="38" customFormat="1">
      <c r="A12" s="34"/>
      <c r="B12" s="34"/>
      <c r="C12" s="34"/>
      <c r="D12" s="23"/>
      <c r="E12" s="39"/>
      <c r="F12" s="35"/>
      <c r="G12" s="35"/>
      <c r="H12" s="35"/>
      <c r="I12" s="35"/>
      <c r="J12" s="35"/>
      <c r="K12" s="41"/>
    </row>
    <row r="13" spans="1:11" s="5" customFormat="1">
      <c r="A13" s="62" t="s">
        <v>35</v>
      </c>
      <c r="B13" s="62" t="s">
        <v>34</v>
      </c>
      <c r="C13" s="62" t="s">
        <v>46</v>
      </c>
      <c r="D13" s="63" t="s">
        <v>47</v>
      </c>
      <c r="E13" s="64" t="s">
        <v>38</v>
      </c>
      <c r="F13" s="33"/>
      <c r="G13" s="33"/>
      <c r="H13" s="33"/>
      <c r="I13" s="33"/>
      <c r="J13" s="33">
        <f>SUM(J14:J14)</f>
        <v>2</v>
      </c>
    </row>
    <row r="14" spans="1:11" s="5" customFormat="1">
      <c r="A14" s="62"/>
      <c r="B14" s="62"/>
      <c r="C14" s="62"/>
      <c r="D14" s="101" t="s">
        <v>244</v>
      </c>
      <c r="E14" s="64"/>
      <c r="F14" s="24">
        <v>1</v>
      </c>
      <c r="G14" s="24"/>
      <c r="H14" s="24">
        <v>1</v>
      </c>
      <c r="I14" s="24">
        <v>2</v>
      </c>
      <c r="J14" s="24">
        <f t="shared" ref="J14" si="0">PRODUCT(F14:I14)</f>
        <v>2</v>
      </c>
    </row>
    <row r="15" spans="1:11" s="5" customFormat="1">
      <c r="A15" s="9"/>
      <c r="B15" s="9"/>
      <c r="C15" s="9"/>
      <c r="D15" s="44"/>
      <c r="E15" s="4"/>
      <c r="F15" s="33"/>
      <c r="G15" s="33"/>
      <c r="H15" s="33"/>
      <c r="I15" s="33"/>
      <c r="J15" s="24"/>
    </row>
    <row r="16" spans="1:11" s="5" customFormat="1">
      <c r="A16" s="62" t="s">
        <v>36</v>
      </c>
      <c r="B16" s="62" t="s">
        <v>34</v>
      </c>
      <c r="C16" s="37" t="s">
        <v>136</v>
      </c>
      <c r="D16" s="63" t="str">
        <f>'Orcamento-  sem EWG serviços'!D12</f>
        <v>PINTURA IMUNIZANTE PARA MADEIRA, DUAS DEMAOS</v>
      </c>
      <c r="E16" s="64" t="s">
        <v>38</v>
      </c>
      <c r="F16" s="33"/>
      <c r="G16" s="33"/>
      <c r="H16" s="33"/>
      <c r="I16" s="33"/>
      <c r="J16" s="33">
        <f>SUM(J17:J24)</f>
        <v>127.16</v>
      </c>
    </row>
    <row r="17" spans="1:11" s="38" customFormat="1">
      <c r="A17" s="104"/>
      <c r="B17" s="104"/>
      <c r="C17" s="104"/>
      <c r="D17" s="101" t="s">
        <v>268</v>
      </c>
      <c r="E17" s="39"/>
      <c r="F17" s="35">
        <v>0.4</v>
      </c>
      <c r="G17" s="35">
        <v>35.200000000000003</v>
      </c>
      <c r="H17" s="35"/>
      <c r="I17" s="35">
        <v>1</v>
      </c>
      <c r="J17" s="35">
        <f t="shared" ref="J17:J20" si="1">PRODUCT(F17:I17)</f>
        <v>14.080000000000002</v>
      </c>
      <c r="K17" s="41"/>
    </row>
    <row r="18" spans="1:11" s="38" customFormat="1">
      <c r="A18" s="104"/>
      <c r="B18" s="104"/>
      <c r="C18" s="104"/>
      <c r="D18" s="101" t="s">
        <v>269</v>
      </c>
      <c r="E18" s="39"/>
      <c r="F18" s="35">
        <v>0.4</v>
      </c>
      <c r="G18" s="35">
        <v>31.25</v>
      </c>
      <c r="H18" s="35"/>
      <c r="I18" s="35">
        <v>1</v>
      </c>
      <c r="J18" s="35">
        <f t="shared" si="1"/>
        <v>12.5</v>
      </c>
      <c r="K18" s="41"/>
    </row>
    <row r="19" spans="1:11" s="38" customFormat="1">
      <c r="A19" s="104"/>
      <c r="B19" s="104"/>
      <c r="C19" s="104"/>
      <c r="D19" s="106" t="s">
        <v>267</v>
      </c>
      <c r="E19" s="39"/>
      <c r="F19" s="35">
        <v>0.2</v>
      </c>
      <c r="G19" s="35">
        <v>2.5</v>
      </c>
      <c r="H19" s="35"/>
      <c r="I19" s="35">
        <v>28</v>
      </c>
      <c r="J19" s="35">
        <f t="shared" si="1"/>
        <v>14</v>
      </c>
      <c r="K19" s="41"/>
    </row>
    <row r="20" spans="1:11" s="38" customFormat="1">
      <c r="A20" s="104"/>
      <c r="B20" s="104"/>
      <c r="C20" s="104"/>
      <c r="D20" s="106" t="s">
        <v>334</v>
      </c>
      <c r="E20" s="39"/>
      <c r="F20" s="35">
        <v>0.3</v>
      </c>
      <c r="G20" s="35">
        <v>15.3</v>
      </c>
      <c r="H20" s="35"/>
      <c r="I20" s="35">
        <v>8</v>
      </c>
      <c r="J20" s="35">
        <f t="shared" si="1"/>
        <v>36.72</v>
      </c>
      <c r="K20" s="41"/>
    </row>
    <row r="21" spans="1:11" s="38" customFormat="1">
      <c r="A21" s="34"/>
      <c r="B21" s="34"/>
      <c r="C21" s="34"/>
      <c r="D21" s="106" t="s">
        <v>193</v>
      </c>
      <c r="E21" s="39"/>
      <c r="F21" s="35">
        <v>0.8</v>
      </c>
      <c r="G21" s="35">
        <v>2.1</v>
      </c>
      <c r="H21" s="35"/>
      <c r="I21" s="35">
        <v>10</v>
      </c>
      <c r="J21" s="35">
        <f>PRODUCT(F21:I21)</f>
        <v>16.8</v>
      </c>
      <c r="K21" s="41"/>
    </row>
    <row r="22" spans="1:11" s="38" customFormat="1">
      <c r="A22" s="34"/>
      <c r="B22" s="34"/>
      <c r="C22" s="34"/>
      <c r="D22" s="106" t="s">
        <v>324</v>
      </c>
      <c r="E22" s="39"/>
      <c r="F22" s="35">
        <v>0.6</v>
      </c>
      <c r="G22" s="35">
        <v>1.8</v>
      </c>
      <c r="H22" s="35"/>
      <c r="I22" s="35">
        <v>6</v>
      </c>
      <c r="J22" s="35">
        <f>PRODUCT(F22:I22)</f>
        <v>6.48</v>
      </c>
      <c r="K22" s="41"/>
    </row>
    <row r="23" spans="1:11" s="38" customFormat="1">
      <c r="A23" s="104"/>
      <c r="B23" s="104"/>
      <c r="C23" s="104"/>
      <c r="D23" s="101" t="s">
        <v>268</v>
      </c>
      <c r="E23" s="39"/>
      <c r="F23" s="35">
        <v>0.4</v>
      </c>
      <c r="G23" s="35">
        <v>35.200000000000003</v>
      </c>
      <c r="H23" s="35"/>
      <c r="I23" s="35">
        <v>1</v>
      </c>
      <c r="J23" s="35">
        <f t="shared" ref="J23:J24" si="2">PRODUCT(F23:I23)</f>
        <v>14.080000000000002</v>
      </c>
      <c r="K23" s="41"/>
    </row>
    <row r="24" spans="1:11" s="38" customFormat="1">
      <c r="A24" s="104"/>
      <c r="B24" s="104"/>
      <c r="C24" s="104"/>
      <c r="D24" s="101" t="s">
        <v>269</v>
      </c>
      <c r="E24" s="39"/>
      <c r="F24" s="35">
        <v>0.4</v>
      </c>
      <c r="G24" s="35">
        <v>31.25</v>
      </c>
      <c r="H24" s="35"/>
      <c r="I24" s="35">
        <v>1</v>
      </c>
      <c r="J24" s="35">
        <f t="shared" si="2"/>
        <v>12.5</v>
      </c>
      <c r="K24" s="41"/>
    </row>
    <row r="25" spans="1:11" s="5" customFormat="1">
      <c r="A25" s="9"/>
      <c r="B25" s="9"/>
      <c r="C25" s="9"/>
      <c r="D25" s="44"/>
      <c r="E25" s="4"/>
      <c r="F25" s="33"/>
      <c r="G25" s="33"/>
      <c r="H25" s="33"/>
      <c r="I25" s="33"/>
      <c r="J25" s="24"/>
    </row>
    <row r="26" spans="1:11" s="7" customFormat="1">
      <c r="A26" s="51" t="s">
        <v>39</v>
      </c>
      <c r="B26" s="51"/>
      <c r="C26" s="51"/>
      <c r="D26" s="52" t="str">
        <f>'Orcamento-  sem EWG serviços'!D13</f>
        <v>ALVENARIA E REVESTIMENTO</v>
      </c>
      <c r="E26" s="53"/>
      <c r="F26" s="54"/>
      <c r="G26" s="54"/>
      <c r="H26" s="54"/>
      <c r="I26" s="54"/>
      <c r="J26" s="54"/>
    </row>
    <row r="27" spans="1:11" s="5" customFormat="1" ht="38.25">
      <c r="A27" s="62" t="s">
        <v>40</v>
      </c>
      <c r="B27" s="62" t="s">
        <v>34</v>
      </c>
      <c r="C27" s="62" t="s">
        <v>152</v>
      </c>
      <c r="D27" s="63" t="s">
        <v>153</v>
      </c>
      <c r="E27" s="64" t="s">
        <v>148</v>
      </c>
      <c r="F27" s="33"/>
      <c r="G27" s="33"/>
      <c r="H27" s="33"/>
      <c r="I27" s="33"/>
      <c r="J27" s="33">
        <f>J28</f>
        <v>6.2639999999999993</v>
      </c>
    </row>
    <row r="28" spans="1:11" s="5" customFormat="1">
      <c r="A28" s="62"/>
      <c r="B28" s="62"/>
      <c r="C28" s="62"/>
      <c r="D28" s="107" t="s">
        <v>154</v>
      </c>
      <c r="E28" s="64"/>
      <c r="F28" s="24">
        <v>34.799999999999997</v>
      </c>
      <c r="G28" s="33">
        <v>0.12</v>
      </c>
      <c r="H28" s="24">
        <v>1.5</v>
      </c>
      <c r="I28" s="33">
        <v>1</v>
      </c>
      <c r="J28" s="24">
        <f>PRODUCT(F28:I28)</f>
        <v>6.2639999999999993</v>
      </c>
    </row>
    <row r="29" spans="1:11" s="5" customFormat="1">
      <c r="A29" s="62"/>
      <c r="B29" s="62"/>
      <c r="C29" s="62"/>
      <c r="D29" s="40"/>
      <c r="E29" s="64"/>
      <c r="F29" s="24"/>
      <c r="G29" s="33"/>
      <c r="H29" s="24"/>
      <c r="I29" s="33"/>
      <c r="J29" s="24"/>
    </row>
    <row r="30" spans="1:11" s="5" customFormat="1">
      <c r="A30" s="62"/>
      <c r="B30" s="62"/>
      <c r="C30" s="62"/>
      <c r="D30" s="40"/>
      <c r="E30" s="64"/>
      <c r="F30" s="24"/>
      <c r="G30" s="33"/>
      <c r="H30" s="24"/>
      <c r="I30" s="33"/>
      <c r="J30" s="24"/>
    </row>
    <row r="31" spans="1:11" s="5" customFormat="1" ht="63.75">
      <c r="A31" s="62" t="s">
        <v>41</v>
      </c>
      <c r="B31" s="62" t="s">
        <v>34</v>
      </c>
      <c r="C31" s="62" t="s">
        <v>194</v>
      </c>
      <c r="D31" s="63" t="s">
        <v>195</v>
      </c>
      <c r="E31" s="64" t="s">
        <v>143</v>
      </c>
      <c r="F31" s="33"/>
      <c r="G31" s="33"/>
      <c r="H31" s="33"/>
      <c r="I31" s="33"/>
      <c r="J31" s="33">
        <f>J32</f>
        <v>52.199999999999996</v>
      </c>
    </row>
    <row r="32" spans="1:11" s="5" customFormat="1">
      <c r="A32" s="62"/>
      <c r="B32" s="62"/>
      <c r="C32" s="62"/>
      <c r="D32" s="107" t="s">
        <v>196</v>
      </c>
      <c r="E32" s="64"/>
      <c r="F32" s="24">
        <v>34.799999999999997</v>
      </c>
      <c r="G32" s="33"/>
      <c r="H32" s="24">
        <v>1.5</v>
      </c>
      <c r="I32" s="33">
        <v>1</v>
      </c>
      <c r="J32" s="24">
        <f>PRODUCT(F32:I32)</f>
        <v>52.199999999999996</v>
      </c>
    </row>
    <row r="33" spans="1:11" s="5" customFormat="1">
      <c r="A33" s="62"/>
      <c r="B33" s="62"/>
      <c r="C33" s="62"/>
      <c r="D33" s="40"/>
      <c r="E33" s="64"/>
      <c r="F33" s="24"/>
      <c r="G33" s="33"/>
      <c r="H33" s="24"/>
      <c r="I33" s="33"/>
      <c r="J33" s="24"/>
    </row>
    <row r="34" spans="1:11" s="5" customFormat="1">
      <c r="A34" s="9"/>
      <c r="B34" s="9"/>
      <c r="C34" s="9"/>
      <c r="D34" s="44"/>
      <c r="E34" s="4"/>
      <c r="F34" s="33"/>
      <c r="G34" s="33"/>
      <c r="H34" s="33"/>
      <c r="I34" s="33"/>
      <c r="J34" s="24"/>
    </row>
    <row r="35" spans="1:11" s="5" customFormat="1" ht="51">
      <c r="A35" s="62" t="s">
        <v>42</v>
      </c>
      <c r="B35" s="62" t="s">
        <v>34</v>
      </c>
      <c r="C35" s="62" t="s">
        <v>48</v>
      </c>
      <c r="D35" s="63" t="s">
        <v>147</v>
      </c>
      <c r="E35" s="64" t="s">
        <v>37</v>
      </c>
      <c r="F35" s="33"/>
      <c r="G35" s="33"/>
      <c r="H35" s="33"/>
      <c r="I35" s="33"/>
      <c r="J35" s="33">
        <f>SUM(J36:J37)</f>
        <v>104.39999999999999</v>
      </c>
    </row>
    <row r="36" spans="1:11" s="38" customFormat="1">
      <c r="A36" s="34"/>
      <c r="B36" s="34"/>
      <c r="C36" s="34"/>
      <c r="D36" s="107" t="s">
        <v>196</v>
      </c>
      <c r="E36" s="39"/>
      <c r="F36" s="35"/>
      <c r="G36" s="35"/>
      <c r="H36" s="35"/>
      <c r="I36" s="35"/>
      <c r="J36" s="35"/>
      <c r="K36" s="41"/>
    </row>
    <row r="37" spans="1:11" s="38" customFormat="1">
      <c r="A37" s="34"/>
      <c r="B37" s="34"/>
      <c r="C37" s="34"/>
      <c r="D37" s="107" t="s">
        <v>196</v>
      </c>
      <c r="E37" s="39"/>
      <c r="F37" s="24">
        <v>34.799999999999997</v>
      </c>
      <c r="G37" s="35"/>
      <c r="H37" s="24">
        <v>1.5</v>
      </c>
      <c r="I37" s="35">
        <v>2</v>
      </c>
      <c r="J37" s="35">
        <f t="shared" ref="J37" si="3">PRODUCT(F37:I37)</f>
        <v>104.39999999999999</v>
      </c>
      <c r="K37" s="41"/>
    </row>
    <row r="38" spans="1:11" s="5" customFormat="1">
      <c r="A38" s="9"/>
      <c r="B38" s="9"/>
      <c r="C38" s="9"/>
      <c r="D38" s="44"/>
      <c r="E38" s="4"/>
      <c r="F38" s="33"/>
      <c r="G38" s="33"/>
      <c r="H38" s="33"/>
      <c r="I38" s="33"/>
      <c r="J38" s="24"/>
    </row>
    <row r="39" spans="1:11" s="5" customFormat="1" ht="63.75">
      <c r="A39" s="62" t="s">
        <v>43</v>
      </c>
      <c r="B39" s="62" t="s">
        <v>34</v>
      </c>
      <c r="C39" s="62" t="s">
        <v>197</v>
      </c>
      <c r="D39" s="63" t="s">
        <v>198</v>
      </c>
      <c r="E39" s="64" t="s">
        <v>37</v>
      </c>
      <c r="F39" s="33"/>
      <c r="G39" s="33"/>
      <c r="H39" s="33"/>
      <c r="I39" s="33"/>
      <c r="J39" s="33">
        <f>SUM(J40:J41)</f>
        <v>104.39999999999999</v>
      </c>
    </row>
    <row r="40" spans="1:11" s="38" customFormat="1">
      <c r="A40" s="34"/>
      <c r="B40" s="34"/>
      <c r="C40" s="34"/>
      <c r="D40" s="107" t="s">
        <v>196</v>
      </c>
      <c r="E40" s="39"/>
      <c r="F40" s="24">
        <v>34.799999999999997</v>
      </c>
      <c r="G40" s="35"/>
      <c r="H40" s="24">
        <v>1.5</v>
      </c>
      <c r="I40" s="35">
        <v>2</v>
      </c>
      <c r="J40" s="35">
        <f t="shared" ref="J40" si="4">PRODUCT(F40:I40)</f>
        <v>104.39999999999999</v>
      </c>
      <c r="K40" s="41"/>
    </row>
    <row r="41" spans="1:11" s="5" customFormat="1">
      <c r="A41" s="9"/>
      <c r="B41" s="9"/>
      <c r="C41" s="9"/>
      <c r="D41" s="44"/>
      <c r="E41" s="4"/>
      <c r="F41" s="33"/>
      <c r="G41" s="33"/>
      <c r="H41" s="33"/>
      <c r="I41" s="33"/>
      <c r="J41" s="24"/>
    </row>
    <row r="42" spans="1:11" s="7" customFormat="1">
      <c r="A42" s="51" t="s">
        <v>155</v>
      </c>
      <c r="B42" s="51"/>
      <c r="C42" s="51"/>
      <c r="D42" s="52" t="s">
        <v>49</v>
      </c>
      <c r="E42" s="53"/>
      <c r="F42" s="54"/>
      <c r="G42" s="54"/>
      <c r="H42" s="54"/>
      <c r="I42" s="54"/>
      <c r="J42" s="54"/>
    </row>
    <row r="43" spans="1:11" s="5" customFormat="1" ht="51">
      <c r="A43" s="62" t="s">
        <v>156</v>
      </c>
      <c r="B43" s="62" t="s">
        <v>34</v>
      </c>
      <c r="C43" s="62" t="s">
        <v>150</v>
      </c>
      <c r="D43" s="63" t="str">
        <f>'Orcamento-  sem EWG serviços'!D19</f>
        <v>(COMPOSIÇÃO REPRESENTATIVA) EXECUÇÃO DE ESTRUTURAS DE CONCRETO ARMADO, PARA EDIFICAÇÃO INSTITUCIONAL TÉRREA, FCK = 25 MPA. AF_01/2017</v>
      </c>
      <c r="E43" s="43" t="s">
        <v>148</v>
      </c>
      <c r="F43" s="33"/>
      <c r="G43" s="33"/>
      <c r="H43" s="33"/>
      <c r="I43" s="33"/>
      <c r="J43" s="33">
        <f>SUM(J44:J45)</f>
        <v>1.1662500000000002</v>
      </c>
    </row>
    <row r="44" spans="1:11" s="38" customFormat="1">
      <c r="A44" s="34"/>
      <c r="B44" s="34"/>
      <c r="C44" s="34"/>
      <c r="D44" s="106" t="s">
        <v>201</v>
      </c>
      <c r="E44" s="39"/>
      <c r="F44" s="35">
        <v>0.09</v>
      </c>
      <c r="G44" s="35">
        <v>0.19</v>
      </c>
      <c r="H44" s="35">
        <v>2.5</v>
      </c>
      <c r="I44" s="35">
        <v>11</v>
      </c>
      <c r="J44" s="35">
        <f>PRODUCT(F44:I44)</f>
        <v>0.47025000000000006</v>
      </c>
      <c r="K44" s="41"/>
    </row>
    <row r="45" spans="1:11" s="38" customFormat="1">
      <c r="A45" s="34"/>
      <c r="B45" s="34"/>
      <c r="C45" s="34"/>
      <c r="D45" s="106" t="s">
        <v>202</v>
      </c>
      <c r="E45" s="39"/>
      <c r="F45" s="35">
        <v>34.799999999999997</v>
      </c>
      <c r="G45" s="35">
        <v>0.1</v>
      </c>
      <c r="H45" s="35">
        <v>0.2</v>
      </c>
      <c r="I45" s="35">
        <v>1</v>
      </c>
      <c r="J45" s="35">
        <f>PRODUCT(F45:I45)</f>
        <v>0.69600000000000006</v>
      </c>
      <c r="K45" s="41"/>
    </row>
    <row r="46" spans="1:11" s="5" customFormat="1">
      <c r="A46" s="9"/>
      <c r="B46" s="9"/>
      <c r="C46" s="9"/>
      <c r="D46" s="44"/>
      <c r="E46" s="4"/>
      <c r="F46" s="33"/>
      <c r="G46" s="33"/>
      <c r="H46" s="33"/>
      <c r="I46" s="33"/>
      <c r="J46" s="24"/>
    </row>
    <row r="47" spans="1:11" s="7" customFormat="1">
      <c r="A47" s="51" t="s">
        <v>282</v>
      </c>
      <c r="B47" s="51"/>
      <c r="C47" s="51"/>
      <c r="D47" s="52" t="s">
        <v>51</v>
      </c>
      <c r="E47" s="53"/>
      <c r="F47" s="54"/>
      <c r="G47" s="54"/>
      <c r="H47" s="54"/>
      <c r="I47" s="54"/>
      <c r="J47" s="54"/>
    </row>
    <row r="48" spans="1:11" s="5" customFormat="1" ht="38.25">
      <c r="A48" s="62" t="s">
        <v>284</v>
      </c>
      <c r="B48" s="37" t="s">
        <v>34</v>
      </c>
      <c r="C48" s="37" t="s">
        <v>138</v>
      </c>
      <c r="D48" s="63" t="str">
        <f>'Orcamento-  sem EWG serviços'!D21</f>
        <v>RETIRADA E RECOLOCAÇÃO DE TELHA CERÂMICA DE ENCAIXE, COM ATÉ DUAS ÁGUAS, INCLUSO IÇAMENTO. AF_07/2019</v>
      </c>
      <c r="E48" s="64" t="s">
        <v>38</v>
      </c>
      <c r="F48" s="33" t="s">
        <v>132</v>
      </c>
      <c r="G48" s="33"/>
      <c r="H48" s="33"/>
      <c r="I48" s="33"/>
      <c r="J48" s="33">
        <f>SUM(J49:J50)</f>
        <v>696.67200000000003</v>
      </c>
    </row>
    <row r="49" spans="1:11" s="38" customFormat="1">
      <c r="A49" s="34"/>
      <c r="B49" s="34"/>
      <c r="C49" s="34"/>
      <c r="D49" s="106" t="s">
        <v>203</v>
      </c>
      <c r="E49" s="39"/>
      <c r="F49" s="35">
        <f>870.84*0.8</f>
        <v>696.67200000000003</v>
      </c>
      <c r="G49" s="35"/>
      <c r="H49" s="35"/>
      <c r="I49" s="35"/>
      <c r="J49" s="35">
        <f>PRODUCT(F49:I49)</f>
        <v>696.67200000000003</v>
      </c>
      <c r="K49" s="41"/>
    </row>
    <row r="50" spans="1:11" s="5" customFormat="1">
      <c r="A50" s="9"/>
      <c r="B50" s="9"/>
      <c r="C50" s="9"/>
      <c r="D50" s="44"/>
      <c r="E50" s="4"/>
      <c r="F50" s="33"/>
      <c r="G50" s="33"/>
      <c r="H50" s="33"/>
      <c r="I50" s="33"/>
      <c r="J50" s="24"/>
    </row>
    <row r="51" spans="1:11" s="5" customFormat="1" ht="25.5">
      <c r="A51" s="62" t="s">
        <v>285</v>
      </c>
      <c r="B51" s="62" t="s">
        <v>34</v>
      </c>
      <c r="C51" s="62" t="s">
        <v>54</v>
      </c>
      <c r="D51" s="63" t="str">
        <f>'Orcamento-  sem EWG serviços'!D22</f>
        <v xml:space="preserve">AMARRAÇÃO DE TELHAS CERÂMICAS OU DE CONCRETO. AF_06/2016 </v>
      </c>
      <c r="E51" s="64" t="s">
        <v>32</v>
      </c>
      <c r="F51" s="33"/>
      <c r="G51" s="33"/>
      <c r="H51" s="33"/>
      <c r="I51" s="33"/>
      <c r="J51" s="33">
        <f>SUM(J52:J52)</f>
        <v>825</v>
      </c>
    </row>
    <row r="52" spans="1:11" s="5" customFormat="1">
      <c r="A52" s="62"/>
      <c r="B52" s="62"/>
      <c r="C52" s="62"/>
      <c r="D52" s="106" t="s">
        <v>328</v>
      </c>
      <c r="E52" s="64"/>
      <c r="F52" s="24">
        <v>825</v>
      </c>
      <c r="G52" s="24"/>
      <c r="H52" s="24"/>
      <c r="I52" s="24"/>
      <c r="J52" s="24">
        <f>F52</f>
        <v>825</v>
      </c>
    </row>
    <row r="53" spans="1:11" s="5" customFormat="1">
      <c r="A53" s="9"/>
      <c r="B53" s="9"/>
      <c r="C53" s="9"/>
      <c r="D53" s="44"/>
      <c r="E53" s="4"/>
      <c r="F53" s="33"/>
      <c r="G53" s="33"/>
      <c r="H53" s="33"/>
      <c r="I53" s="33"/>
      <c r="J53" s="24"/>
    </row>
    <row r="54" spans="1:11" s="7" customFormat="1">
      <c r="A54" s="51" t="s">
        <v>50</v>
      </c>
      <c r="B54" s="51"/>
      <c r="C54" s="51"/>
      <c r="D54" s="52" t="str">
        <f>'Orcamento-  sem EWG serviços'!D23</f>
        <v>CERÂMICAS E CALÇADA</v>
      </c>
      <c r="E54" s="53"/>
      <c r="F54" s="54"/>
      <c r="G54" s="54"/>
      <c r="H54" s="54"/>
      <c r="I54" s="54"/>
      <c r="J54" s="54"/>
    </row>
    <row r="55" spans="1:11" s="5" customFormat="1">
      <c r="A55" s="9"/>
      <c r="B55" s="9"/>
      <c r="C55" s="9"/>
      <c r="D55" s="44"/>
      <c r="E55" s="4"/>
      <c r="F55" s="33"/>
      <c r="G55" s="33"/>
      <c r="H55" s="33"/>
      <c r="I55" s="33"/>
      <c r="J55" s="24"/>
    </row>
    <row r="56" spans="1:11" s="5" customFormat="1" ht="25.5">
      <c r="A56" s="62" t="s">
        <v>52</v>
      </c>
      <c r="B56" s="62" t="s">
        <v>34</v>
      </c>
      <c r="C56" s="62" t="s">
        <v>209</v>
      </c>
      <c r="D56" s="63" t="str">
        <f>'Orcamento-  sem EWG serviços'!D24</f>
        <v>DEMOLIÇÃO DE ARGAMASSAS, DE FORMA MANUAL, SEM REAPROVEITAMENTO. AF_122017</v>
      </c>
      <c r="E56" s="43" t="s">
        <v>143</v>
      </c>
      <c r="F56" s="33"/>
      <c r="G56" s="33"/>
      <c r="H56" s="33"/>
      <c r="I56" s="33"/>
      <c r="J56" s="33">
        <f>SUM(J57:J61)</f>
        <v>172.755</v>
      </c>
    </row>
    <row r="57" spans="1:11" s="5" customFormat="1">
      <c r="A57" s="62"/>
      <c r="B57" s="62"/>
      <c r="C57" s="62"/>
      <c r="D57" s="101" t="s">
        <v>205</v>
      </c>
      <c r="E57" s="64"/>
      <c r="F57" s="33">
        <v>46.45</v>
      </c>
      <c r="G57" s="33">
        <v>1</v>
      </c>
      <c r="H57" s="33"/>
      <c r="I57" s="33"/>
      <c r="J57" s="33">
        <f>PRODUCT(F57:I57)</f>
        <v>46.45</v>
      </c>
    </row>
    <row r="58" spans="1:11" s="5" customFormat="1">
      <c r="A58" s="62"/>
      <c r="B58" s="62"/>
      <c r="C58" s="62"/>
      <c r="D58" s="101" t="s">
        <v>206</v>
      </c>
      <c r="E58" s="64"/>
      <c r="F58" s="33">
        <v>41.9</v>
      </c>
      <c r="G58" s="33">
        <v>1.75</v>
      </c>
      <c r="H58" s="33"/>
      <c r="I58" s="33"/>
      <c r="J58" s="33">
        <f>PRODUCT(F58:I58)</f>
        <v>73.325000000000003</v>
      </c>
    </row>
    <row r="59" spans="1:11" s="5" customFormat="1">
      <c r="A59" s="62"/>
      <c r="B59" s="62"/>
      <c r="C59" s="62"/>
      <c r="D59" s="101" t="s">
        <v>207</v>
      </c>
      <c r="E59" s="64"/>
      <c r="F59" s="33">
        <v>17.600000000000001</v>
      </c>
      <c r="G59" s="33">
        <v>1.8</v>
      </c>
      <c r="H59" s="33"/>
      <c r="I59" s="33"/>
      <c r="J59" s="33">
        <f>PRODUCT(F59:I59)</f>
        <v>31.680000000000003</v>
      </c>
    </row>
    <row r="60" spans="1:11" s="5" customFormat="1">
      <c r="A60" s="62"/>
      <c r="B60" s="62"/>
      <c r="C60" s="62"/>
      <c r="D60" s="101" t="s">
        <v>207</v>
      </c>
      <c r="E60" s="64"/>
      <c r="F60" s="33">
        <v>12.6</v>
      </c>
      <c r="G60" s="33">
        <v>1</v>
      </c>
      <c r="H60" s="33"/>
      <c r="I60" s="33"/>
      <c r="J60" s="33">
        <f>PRODUCT(F60:I60)</f>
        <v>12.6</v>
      </c>
    </row>
    <row r="61" spans="1:11" s="5" customFormat="1">
      <c r="A61" s="62"/>
      <c r="B61" s="62"/>
      <c r="C61" s="62"/>
      <c r="D61" s="101" t="s">
        <v>208</v>
      </c>
      <c r="E61" s="64"/>
      <c r="F61" s="33">
        <v>2.9</v>
      </c>
      <c r="G61" s="33">
        <v>3</v>
      </c>
      <c r="H61" s="33"/>
      <c r="I61" s="33"/>
      <c r="J61" s="33">
        <f>PRODUCT(F61:I61)</f>
        <v>8.6999999999999993</v>
      </c>
    </row>
    <row r="62" spans="1:11" s="5" customFormat="1">
      <c r="A62" s="62"/>
      <c r="B62" s="62"/>
      <c r="C62" s="62"/>
      <c r="D62" s="101"/>
      <c r="E62" s="64"/>
      <c r="F62" s="33"/>
      <c r="G62" s="33"/>
      <c r="H62" s="33"/>
      <c r="I62" s="33"/>
      <c r="J62" s="33"/>
    </row>
    <row r="63" spans="1:11" s="5" customFormat="1" ht="51">
      <c r="A63" s="62" t="s">
        <v>53</v>
      </c>
      <c r="B63" s="62" t="s">
        <v>34</v>
      </c>
      <c r="C63" s="62" t="s">
        <v>204</v>
      </c>
      <c r="D63" s="63" t="s">
        <v>327</v>
      </c>
      <c r="E63" s="43" t="s">
        <v>148</v>
      </c>
      <c r="F63" s="33"/>
      <c r="G63" s="33"/>
      <c r="H63" s="33"/>
      <c r="I63" s="33"/>
      <c r="J63" s="33">
        <f>SUM(J64:J68)</f>
        <v>8.6377500000000023</v>
      </c>
    </row>
    <row r="64" spans="1:11" s="5" customFormat="1">
      <c r="A64" s="62"/>
      <c r="B64" s="62"/>
      <c r="C64" s="62"/>
      <c r="D64" s="101" t="s">
        <v>205</v>
      </c>
      <c r="E64" s="64"/>
      <c r="F64" s="33">
        <v>46.45</v>
      </c>
      <c r="G64" s="33">
        <v>1</v>
      </c>
      <c r="H64" s="33">
        <v>0.05</v>
      </c>
      <c r="I64" s="33"/>
      <c r="J64" s="33">
        <f>PRODUCT(F64:I64)</f>
        <v>2.3225000000000002</v>
      </c>
    </row>
    <row r="65" spans="1:11" s="5" customFormat="1">
      <c r="A65" s="62"/>
      <c r="B65" s="62"/>
      <c r="C65" s="62"/>
      <c r="D65" s="101" t="s">
        <v>206</v>
      </c>
      <c r="E65" s="64"/>
      <c r="F65" s="33">
        <v>41.9</v>
      </c>
      <c r="G65" s="33">
        <v>1.75</v>
      </c>
      <c r="H65" s="33">
        <v>0.05</v>
      </c>
      <c r="I65" s="33"/>
      <c r="J65" s="33">
        <f>PRODUCT(F65:I65)</f>
        <v>3.6662500000000002</v>
      </c>
    </row>
    <row r="66" spans="1:11" s="5" customFormat="1">
      <c r="A66" s="62"/>
      <c r="B66" s="62"/>
      <c r="C66" s="62"/>
      <c r="D66" s="101" t="s">
        <v>207</v>
      </c>
      <c r="E66" s="64"/>
      <c r="F66" s="33">
        <v>17.600000000000001</v>
      </c>
      <c r="G66" s="33">
        <v>1.8</v>
      </c>
      <c r="H66" s="33">
        <v>0.05</v>
      </c>
      <c r="I66" s="33"/>
      <c r="J66" s="33">
        <f>PRODUCT(F66:I66)</f>
        <v>1.5840000000000003</v>
      </c>
    </row>
    <row r="67" spans="1:11" s="5" customFormat="1">
      <c r="A67" s="62"/>
      <c r="B67" s="62"/>
      <c r="C67" s="62"/>
      <c r="D67" s="101" t="s">
        <v>207</v>
      </c>
      <c r="E67" s="64"/>
      <c r="F67" s="33">
        <v>12.6</v>
      </c>
      <c r="G67" s="33">
        <v>1</v>
      </c>
      <c r="H67" s="33">
        <v>0.05</v>
      </c>
      <c r="I67" s="33"/>
      <c r="J67" s="33">
        <f>PRODUCT(F67:I67)</f>
        <v>0.63</v>
      </c>
    </row>
    <row r="68" spans="1:11" s="5" customFormat="1">
      <c r="A68" s="62"/>
      <c r="B68" s="62"/>
      <c r="C68" s="62"/>
      <c r="D68" s="101" t="s">
        <v>208</v>
      </c>
      <c r="E68" s="64"/>
      <c r="F68" s="33">
        <v>2.9</v>
      </c>
      <c r="G68" s="33">
        <v>3</v>
      </c>
      <c r="H68" s="33">
        <v>0.05</v>
      </c>
      <c r="I68" s="33"/>
      <c r="J68" s="33">
        <f>PRODUCT(F68:I68)</f>
        <v>0.435</v>
      </c>
    </row>
    <row r="69" spans="1:11" s="5" customFormat="1">
      <c r="A69" s="62"/>
      <c r="B69" s="62"/>
      <c r="C69" s="62"/>
      <c r="D69" s="101"/>
      <c r="E69" s="64"/>
      <c r="F69" s="33"/>
      <c r="G69" s="33"/>
      <c r="H69" s="33"/>
      <c r="I69" s="33"/>
      <c r="J69" s="33"/>
    </row>
    <row r="70" spans="1:11" s="5" customFormat="1">
      <c r="A70" s="62"/>
      <c r="B70" s="62"/>
      <c r="C70" s="62"/>
      <c r="D70" s="101"/>
      <c r="E70" s="64"/>
      <c r="F70" s="33"/>
      <c r="G70" s="33"/>
      <c r="H70" s="33"/>
      <c r="I70" s="33"/>
      <c r="J70" s="33"/>
    </row>
    <row r="71" spans="1:11" s="5" customFormat="1" ht="38.25">
      <c r="A71" s="62" t="s">
        <v>286</v>
      </c>
      <c r="B71" s="62" t="s">
        <v>34</v>
      </c>
      <c r="C71" s="37" t="s">
        <v>216</v>
      </c>
      <c r="D71" s="63" t="str">
        <f>'Orcamento-  sem EWG serviços'!D26</f>
        <v>RODAPÉ CERÂMICO DE 7CM DE ALTURA COM PLACAS TIPO ESMALTADA EXTRA DE DIMENSÕES 35X35CM. AF_06/2014</v>
      </c>
      <c r="E71" s="108" t="s">
        <v>44</v>
      </c>
      <c r="F71" s="33"/>
      <c r="G71" s="33"/>
      <c r="H71" s="33"/>
      <c r="I71" s="33"/>
      <c r="J71" s="33">
        <f>J72</f>
        <v>14.8</v>
      </c>
    </row>
    <row r="72" spans="1:11" s="5" customFormat="1">
      <c r="A72" s="62"/>
      <c r="B72" s="62"/>
      <c r="C72" s="62"/>
      <c r="D72" s="101" t="s">
        <v>219</v>
      </c>
      <c r="E72" s="64"/>
      <c r="F72" s="33">
        <v>14.8</v>
      </c>
      <c r="G72" s="33"/>
      <c r="H72" s="33"/>
      <c r="I72" s="33"/>
      <c r="J72" s="33">
        <f>PRODUCT(F72:I72)</f>
        <v>14.8</v>
      </c>
    </row>
    <row r="73" spans="1:11" s="5" customFormat="1">
      <c r="A73" s="62"/>
      <c r="B73" s="62"/>
      <c r="C73" s="62"/>
      <c r="D73" s="101"/>
      <c r="E73" s="64"/>
      <c r="F73" s="33"/>
      <c r="G73" s="33"/>
      <c r="H73" s="33"/>
      <c r="I73" s="33"/>
      <c r="J73" s="33"/>
    </row>
    <row r="74" spans="1:11" s="5" customFormat="1" ht="51">
      <c r="A74" s="62" t="s">
        <v>287</v>
      </c>
      <c r="B74" s="62" t="s">
        <v>34</v>
      </c>
      <c r="C74" s="37" t="s">
        <v>220</v>
      </c>
      <c r="D74" s="63" t="str">
        <f>'Orcamento-  sem EWG serviços'!D27</f>
        <v>REVESTIMENTO CERÂMICO PARA PAREDES INTERNAS COM PLACAS TIPO ESMALTADAEXTRA DE DIMENSÕES 33X45 CM APLICADAS EM AMBIENTES DE ÁREA MAIOR QUE 5 M² A MEIA ALTURA DAS PAREDES. AF_06/2014</v>
      </c>
      <c r="E74" s="64" t="s">
        <v>38</v>
      </c>
      <c r="F74" s="33"/>
      <c r="G74" s="33"/>
      <c r="H74" s="33"/>
      <c r="I74" s="33"/>
      <c r="J74" s="33">
        <f>SUM(J75:J76)</f>
        <v>7.76</v>
      </c>
    </row>
    <row r="75" spans="1:11" s="38" customFormat="1">
      <c r="A75" s="34"/>
      <c r="B75" s="34"/>
      <c r="C75" s="34"/>
      <c r="D75" s="106" t="s">
        <v>214</v>
      </c>
      <c r="E75" s="39"/>
      <c r="F75" s="35">
        <v>4</v>
      </c>
      <c r="G75" s="35">
        <v>1.5</v>
      </c>
      <c r="H75" s="35"/>
      <c r="I75" s="35"/>
      <c r="J75" s="35">
        <f>PRODUCT(F75:I75)</f>
        <v>6</v>
      </c>
      <c r="K75" s="41"/>
    </row>
    <row r="76" spans="1:11" s="38" customFormat="1">
      <c r="A76" s="34"/>
      <c r="B76" s="34"/>
      <c r="C76" s="34"/>
      <c r="D76" s="106" t="s">
        <v>215</v>
      </c>
      <c r="E76" s="39"/>
      <c r="F76" s="35">
        <v>0.55000000000000004</v>
      </c>
      <c r="G76" s="35"/>
      <c r="H76" s="35">
        <v>0.8</v>
      </c>
      <c r="I76" s="35">
        <v>4</v>
      </c>
      <c r="J76" s="35">
        <f>PRODUCT(F76:I76)</f>
        <v>1.7600000000000002</v>
      </c>
      <c r="K76" s="41"/>
    </row>
    <row r="77" spans="1:11" s="38" customFormat="1">
      <c r="A77" s="34"/>
      <c r="B77" s="34"/>
      <c r="C77" s="34"/>
      <c r="D77" s="106"/>
      <c r="E77" s="39"/>
      <c r="F77" s="35"/>
      <c r="G77" s="35"/>
      <c r="H77" s="35"/>
      <c r="I77" s="35"/>
      <c r="J77" s="35"/>
      <c r="K77" s="41"/>
    </row>
    <row r="78" spans="1:11" s="5" customFormat="1" ht="51">
      <c r="A78" s="62" t="s">
        <v>288</v>
      </c>
      <c r="B78" s="62" t="s">
        <v>34</v>
      </c>
      <c r="C78" s="37" t="s">
        <v>211</v>
      </c>
      <c r="D78" s="63" t="str">
        <f>'Orcamento-  sem EWG serviços'!D25</f>
        <v>REVESTIMENTO CERÂMICO PARA PISO COM PLACAS TIPO ESMALTADA EXTRA DE DIMENSÕES 35X35 CM APLICADA EM AMBIENTES DE ÁREA MAIOR QUE 10 M2. AF_06/2014</v>
      </c>
      <c r="E78" s="64" t="s">
        <v>38</v>
      </c>
      <c r="F78" s="33"/>
      <c r="G78" s="33"/>
      <c r="H78" s="33"/>
      <c r="I78" s="33"/>
      <c r="J78" s="33">
        <f>SUM(J79:J79)</f>
        <v>23.2</v>
      </c>
    </row>
    <row r="79" spans="1:11" s="38" customFormat="1">
      <c r="A79" s="34"/>
      <c r="B79" s="34"/>
      <c r="C79" s="34"/>
      <c r="D79" s="106" t="s">
        <v>213</v>
      </c>
      <c r="E79" s="39"/>
      <c r="F79" s="35">
        <v>5.8</v>
      </c>
      <c r="G79" s="35">
        <v>4</v>
      </c>
      <c r="H79" s="35"/>
      <c r="I79" s="35">
        <v>1</v>
      </c>
      <c r="J79" s="35">
        <f>PRODUCT(F79:I79)</f>
        <v>23.2</v>
      </c>
      <c r="K79" s="41"/>
    </row>
    <row r="80" spans="1:11" s="38" customFormat="1">
      <c r="A80" s="34"/>
      <c r="B80" s="34"/>
      <c r="C80" s="34"/>
      <c r="D80" s="106"/>
      <c r="E80" s="39"/>
      <c r="F80" s="35"/>
      <c r="G80" s="35"/>
      <c r="H80" s="35"/>
      <c r="I80" s="35"/>
      <c r="J80" s="35"/>
      <c r="K80" s="41"/>
    </row>
    <row r="81" spans="1:10" s="7" customFormat="1">
      <c r="A81" s="51" t="s">
        <v>56</v>
      </c>
      <c r="B81" s="51"/>
      <c r="C81" s="51"/>
      <c r="D81" s="52" t="s">
        <v>59</v>
      </c>
      <c r="E81" s="53"/>
      <c r="F81" s="54"/>
      <c r="G81" s="54"/>
      <c r="H81" s="54"/>
      <c r="I81" s="54"/>
      <c r="J81" s="54"/>
    </row>
    <row r="82" spans="1:10" s="5" customFormat="1">
      <c r="A82" s="9"/>
      <c r="B82" s="9"/>
      <c r="C82" s="9"/>
      <c r="D82" s="44"/>
      <c r="E82" s="4"/>
      <c r="F82" s="33"/>
      <c r="G82" s="33"/>
      <c r="H82" s="33"/>
      <c r="I82" s="33"/>
      <c r="J82" s="24"/>
    </row>
    <row r="83" spans="1:10" s="5" customFormat="1" ht="51">
      <c r="A83" s="62" t="s">
        <v>290</v>
      </c>
      <c r="B83" s="105" t="s">
        <v>34</v>
      </c>
      <c r="C83" s="105" t="s">
        <v>64</v>
      </c>
      <c r="D83" s="63" t="s">
        <v>65</v>
      </c>
      <c r="E83" s="64" t="s">
        <v>32</v>
      </c>
      <c r="F83" s="33"/>
      <c r="G83" s="33"/>
      <c r="H83" s="33"/>
      <c r="I83" s="33"/>
      <c r="J83" s="33">
        <f>SUM(J84:J85)</f>
        <v>5</v>
      </c>
    </row>
    <row r="84" spans="1:10" s="5" customFormat="1">
      <c r="A84" s="62"/>
      <c r="B84" s="62"/>
      <c r="C84" s="62"/>
      <c r="D84" s="107" t="s">
        <v>222</v>
      </c>
      <c r="E84" s="64"/>
      <c r="F84" s="24"/>
      <c r="G84" s="24"/>
      <c r="H84" s="24"/>
      <c r="I84" s="24">
        <v>5</v>
      </c>
      <c r="J84" s="24">
        <f t="shared" ref="J84" si="5">PRODUCT(F84:I84)</f>
        <v>5</v>
      </c>
    </row>
    <row r="85" spans="1:10" s="5" customFormat="1">
      <c r="A85" s="9"/>
      <c r="B85" s="9"/>
      <c r="C85" s="9"/>
      <c r="D85" s="44"/>
      <c r="E85" s="4"/>
      <c r="F85" s="33"/>
      <c r="G85" s="33"/>
      <c r="H85" s="33"/>
      <c r="I85" s="33"/>
      <c r="J85" s="24"/>
    </row>
    <row r="86" spans="1:10" s="5" customFormat="1">
      <c r="A86" s="62" t="s">
        <v>291</v>
      </c>
      <c r="B86" s="37" t="s">
        <v>139</v>
      </c>
      <c r="C86" s="37" t="s">
        <v>141</v>
      </c>
      <c r="D86" s="63" t="str">
        <f>'Orcamento-  sem EWG serviços'!D31</f>
        <v>ALIZAR DE MADEIRA L= 5 cm (1 FACE)</v>
      </c>
      <c r="E86" s="64" t="s">
        <v>32</v>
      </c>
      <c r="F86" s="33"/>
      <c r="G86" s="33"/>
      <c r="H86" s="33"/>
      <c r="I86" s="33"/>
      <c r="J86" s="33">
        <f>SUM(J87:J88)</f>
        <v>5</v>
      </c>
    </row>
    <row r="87" spans="1:10" s="5" customFormat="1">
      <c r="A87" s="62"/>
      <c r="B87" s="62"/>
      <c r="C87" s="62"/>
      <c r="D87" s="107" t="s">
        <v>223</v>
      </c>
      <c r="E87" s="64"/>
      <c r="F87" s="24"/>
      <c r="G87" s="24"/>
      <c r="H87" s="24"/>
      <c r="I87" s="24">
        <v>5</v>
      </c>
      <c r="J87" s="24">
        <f t="shared" ref="J87" si="6">PRODUCT(F87:I87)</f>
        <v>5</v>
      </c>
    </row>
    <row r="88" spans="1:10" s="5" customFormat="1">
      <c r="A88" s="9"/>
      <c r="B88" s="9"/>
      <c r="C88" s="9"/>
      <c r="D88" s="44"/>
      <c r="E88" s="4"/>
      <c r="F88" s="33"/>
      <c r="G88" s="33"/>
      <c r="H88" s="33"/>
      <c r="I88" s="33"/>
      <c r="J88" s="24"/>
    </row>
    <row r="89" spans="1:10" s="5" customFormat="1" ht="25.5">
      <c r="A89" s="62" t="s">
        <v>292</v>
      </c>
      <c r="B89" s="105" t="s">
        <v>34</v>
      </c>
      <c r="C89" s="37" t="s">
        <v>224</v>
      </c>
      <c r="D89" s="63" t="str">
        <f>'Orcamento-  sem EWG serviços'!D32</f>
        <v>REMOÇÃO DE JANELAS, DE FORMA MANUAL, SEM REAPROVEITAMENTO. AF_12/2017</v>
      </c>
      <c r="E89" s="64" t="s">
        <v>38</v>
      </c>
      <c r="F89" s="33"/>
      <c r="G89" s="33"/>
      <c r="H89" s="33"/>
      <c r="I89" s="33"/>
      <c r="J89" s="33">
        <f>SUM(J90:J93)</f>
        <v>47</v>
      </c>
    </row>
    <row r="90" spans="1:10" s="5" customFormat="1">
      <c r="A90" s="62"/>
      <c r="B90" s="62"/>
      <c r="C90" s="62"/>
      <c r="D90" s="107" t="s">
        <v>230</v>
      </c>
      <c r="E90" s="64"/>
      <c r="F90" s="24">
        <v>1</v>
      </c>
      <c r="G90" s="24"/>
      <c r="H90" s="24">
        <v>1</v>
      </c>
      <c r="I90" s="24">
        <v>16</v>
      </c>
      <c r="J90" s="24">
        <f t="shared" ref="J90:J93" si="7">PRODUCT(F90:I90)</f>
        <v>16</v>
      </c>
    </row>
    <row r="91" spans="1:10" s="5" customFormat="1">
      <c r="A91" s="62"/>
      <c r="B91" s="62"/>
      <c r="C91" s="62"/>
      <c r="D91" s="107" t="s">
        <v>227</v>
      </c>
      <c r="E91" s="64"/>
      <c r="F91" s="24">
        <v>2</v>
      </c>
      <c r="G91" s="24"/>
      <c r="H91" s="24">
        <v>1</v>
      </c>
      <c r="I91" s="24">
        <v>2</v>
      </c>
      <c r="J91" s="24">
        <f t="shared" si="7"/>
        <v>4</v>
      </c>
    </row>
    <row r="92" spans="1:10" s="5" customFormat="1">
      <c r="A92" s="62"/>
      <c r="B92" s="62"/>
      <c r="C92" s="62"/>
      <c r="D92" s="107" t="s">
        <v>228</v>
      </c>
      <c r="E92" s="64"/>
      <c r="F92" s="24">
        <v>1.5</v>
      </c>
      <c r="G92" s="24"/>
      <c r="H92" s="24">
        <v>1</v>
      </c>
      <c r="I92" s="24">
        <v>2</v>
      </c>
      <c r="J92" s="24">
        <f t="shared" si="7"/>
        <v>3</v>
      </c>
    </row>
    <row r="93" spans="1:10" s="5" customFormat="1">
      <c r="A93" s="62"/>
      <c r="B93" s="62"/>
      <c r="C93" s="62"/>
      <c r="D93" s="107" t="s">
        <v>231</v>
      </c>
      <c r="E93" s="64"/>
      <c r="F93" s="24">
        <v>1.5</v>
      </c>
      <c r="G93" s="24"/>
      <c r="H93" s="24">
        <v>1</v>
      </c>
      <c r="I93" s="24">
        <v>16</v>
      </c>
      <c r="J93" s="24">
        <f t="shared" si="7"/>
        <v>24</v>
      </c>
    </row>
    <row r="94" spans="1:10" s="5" customFormat="1">
      <c r="A94" s="62"/>
      <c r="B94" s="62"/>
      <c r="C94" s="62"/>
      <c r="D94" s="107"/>
      <c r="E94" s="64"/>
      <c r="F94" s="24"/>
      <c r="G94" s="24"/>
      <c r="H94" s="24"/>
      <c r="I94" s="24"/>
      <c r="J94" s="24"/>
    </row>
    <row r="95" spans="1:10" s="5" customFormat="1">
      <c r="A95" s="62" t="s">
        <v>293</v>
      </c>
      <c r="B95" s="37" t="s">
        <v>139</v>
      </c>
      <c r="C95" s="37" t="s">
        <v>239</v>
      </c>
      <c r="D95" s="63" t="e">
        <f>'Orcamento-  sem EWG serviços'!#REF!</f>
        <v>#REF!</v>
      </c>
      <c r="E95" s="64" t="s">
        <v>32</v>
      </c>
      <c r="F95" s="33"/>
      <c r="G95" s="33"/>
      <c r="H95" s="33"/>
      <c r="I95" s="33"/>
      <c r="J95" s="33">
        <f>SUM(J97:J102)</f>
        <v>74.239999999999995</v>
      </c>
    </row>
    <row r="96" spans="1:10" s="5" customFormat="1">
      <c r="A96" s="62"/>
      <c r="B96" s="37"/>
      <c r="C96" s="37"/>
      <c r="D96" s="63" t="s">
        <v>298</v>
      </c>
      <c r="E96" s="64"/>
      <c r="F96" s="33"/>
      <c r="G96" s="33"/>
      <c r="H96" s="33"/>
      <c r="I96" s="33"/>
      <c r="J96" s="33"/>
    </row>
    <row r="97" spans="1:11" s="5" customFormat="1">
      <c r="A97" s="62"/>
      <c r="B97" s="62"/>
      <c r="C97" s="62"/>
      <c r="D97" s="107" t="s">
        <v>226</v>
      </c>
      <c r="E97" s="64"/>
      <c r="F97" s="24">
        <v>2</v>
      </c>
      <c r="G97" s="24"/>
      <c r="H97" s="24">
        <v>1</v>
      </c>
      <c r="I97" s="24">
        <v>16</v>
      </c>
      <c r="J97" s="24">
        <f t="shared" ref="J97:J102" si="8">PRODUCT(F97:I97)</f>
        <v>32</v>
      </c>
    </row>
    <row r="98" spans="1:11" s="5" customFormat="1">
      <c r="A98" s="62"/>
      <c r="B98" s="62"/>
      <c r="C98" s="62"/>
      <c r="D98" s="107" t="s">
        <v>227</v>
      </c>
      <c r="E98" s="64"/>
      <c r="F98" s="24">
        <v>2</v>
      </c>
      <c r="G98" s="24"/>
      <c r="H98" s="24">
        <v>1</v>
      </c>
      <c r="I98" s="24">
        <v>2</v>
      </c>
      <c r="J98" s="24">
        <f t="shared" si="8"/>
        <v>4</v>
      </c>
    </row>
    <row r="99" spans="1:11" s="5" customFormat="1">
      <c r="A99" s="62"/>
      <c r="B99" s="62"/>
      <c r="C99" s="62"/>
      <c r="D99" s="107" t="s">
        <v>228</v>
      </c>
      <c r="E99" s="64"/>
      <c r="F99" s="24">
        <v>1.5</v>
      </c>
      <c r="G99" s="24"/>
      <c r="H99" s="24">
        <v>1</v>
      </c>
      <c r="I99" s="24">
        <v>2</v>
      </c>
      <c r="J99" s="24">
        <f t="shared" si="8"/>
        <v>3</v>
      </c>
    </row>
    <row r="100" spans="1:11" s="5" customFormat="1">
      <c r="A100" s="62"/>
      <c r="B100" s="62"/>
      <c r="C100" s="62"/>
      <c r="D100" s="107" t="s">
        <v>229</v>
      </c>
      <c r="E100" s="64"/>
      <c r="F100" s="24">
        <v>2</v>
      </c>
      <c r="G100" s="24"/>
      <c r="H100" s="24">
        <v>1</v>
      </c>
      <c r="I100" s="24">
        <v>16</v>
      </c>
      <c r="J100" s="24">
        <f t="shared" si="8"/>
        <v>32</v>
      </c>
    </row>
    <row r="101" spans="1:11" s="5" customFormat="1">
      <c r="A101" s="62"/>
      <c r="B101" s="62"/>
      <c r="C101" s="62"/>
      <c r="D101" s="63" t="s">
        <v>299</v>
      </c>
      <c r="E101" s="64"/>
      <c r="F101" s="24"/>
      <c r="G101" s="24"/>
      <c r="H101" s="24"/>
      <c r="I101" s="24"/>
      <c r="J101" s="24"/>
    </row>
    <row r="102" spans="1:11" s="5" customFormat="1">
      <c r="A102" s="62"/>
      <c r="B102" s="62"/>
      <c r="C102" s="62"/>
      <c r="D102" s="107" t="s">
        <v>300</v>
      </c>
      <c r="E102" s="64"/>
      <c r="F102" s="24">
        <v>0.6</v>
      </c>
      <c r="G102" s="24"/>
      <c r="H102" s="24">
        <v>1.8</v>
      </c>
      <c r="I102" s="24">
        <v>3</v>
      </c>
      <c r="J102" s="24">
        <f t="shared" si="8"/>
        <v>3.24</v>
      </c>
    </row>
    <row r="103" spans="1:11" s="5" customFormat="1">
      <c r="A103" s="62"/>
      <c r="B103" s="62"/>
      <c r="C103" s="62"/>
      <c r="D103" s="107"/>
      <c r="E103" s="64"/>
      <c r="F103" s="24"/>
      <c r="G103" s="24"/>
      <c r="H103" s="24"/>
      <c r="I103" s="24"/>
      <c r="J103" s="24"/>
    </row>
    <row r="104" spans="1:11" s="5" customFormat="1">
      <c r="A104" s="62" t="s">
        <v>294</v>
      </c>
      <c r="B104" s="37" t="s">
        <v>139</v>
      </c>
      <c r="C104" s="37" t="s">
        <v>232</v>
      </c>
      <c r="D104" s="63" t="str">
        <f>'Orcamento-  sem EWG serviços'!D33</f>
        <v>GRADE DE FERRO DE PROTEÇÃO</v>
      </c>
      <c r="E104" s="64" t="s">
        <v>38</v>
      </c>
      <c r="F104" s="33"/>
      <c r="G104" s="33"/>
      <c r="H104" s="33"/>
      <c r="I104" s="33"/>
      <c r="J104" s="33">
        <f>SUM(J105:J106)</f>
        <v>6.12</v>
      </c>
    </row>
    <row r="105" spans="1:11" s="5" customFormat="1">
      <c r="A105" s="62"/>
      <c r="B105" s="62"/>
      <c r="C105" s="62"/>
      <c r="D105" s="107" t="s">
        <v>234</v>
      </c>
      <c r="E105" s="64"/>
      <c r="F105" s="24">
        <v>1.7</v>
      </c>
      <c r="G105" s="24"/>
      <c r="H105" s="24">
        <v>1.2</v>
      </c>
      <c r="I105" s="24">
        <v>3</v>
      </c>
      <c r="J105" s="24">
        <f t="shared" ref="J105" si="9">PRODUCT(F105:I105)</f>
        <v>6.12</v>
      </c>
    </row>
    <row r="106" spans="1:11" s="5" customFormat="1">
      <c r="A106" s="9"/>
      <c r="B106" s="9"/>
      <c r="C106" s="9"/>
      <c r="D106" s="44"/>
      <c r="E106" s="4"/>
      <c r="F106" s="33"/>
      <c r="G106" s="33"/>
      <c r="H106" s="33"/>
      <c r="I106" s="33"/>
      <c r="J106" s="24"/>
    </row>
    <row r="107" spans="1:11" s="38" customFormat="1" ht="38.25">
      <c r="A107" s="62" t="s">
        <v>295</v>
      </c>
      <c r="B107" s="105" t="s">
        <v>242</v>
      </c>
      <c r="C107" s="105" t="s">
        <v>240</v>
      </c>
      <c r="D107" s="63" t="str">
        <f>'Orcamento-  sem EWG serviços'!D34</f>
        <v>PORTAO EM CHAPA DE FERRO N.16 , GALVANIZADA,
INCLUSIVE FECHADURA DE SOBREPOR BRASIL OU SIM
E ASSENTAMENTO.</v>
      </c>
      <c r="E107" s="64" t="s">
        <v>38</v>
      </c>
      <c r="F107" s="102"/>
      <c r="G107" s="102"/>
      <c r="H107" s="102"/>
      <c r="I107" s="102"/>
      <c r="J107" s="102">
        <f>J108</f>
        <v>8</v>
      </c>
      <c r="K107" s="41"/>
    </row>
    <row r="108" spans="1:11" s="38" customFormat="1">
      <c r="A108" s="62"/>
      <c r="B108" s="62"/>
      <c r="C108" s="62"/>
      <c r="D108" s="101" t="s">
        <v>243</v>
      </c>
      <c r="E108" s="64"/>
      <c r="F108" s="24">
        <v>4</v>
      </c>
      <c r="G108" s="24"/>
      <c r="H108" s="24">
        <v>2</v>
      </c>
      <c r="I108" s="24"/>
      <c r="J108" s="24">
        <f>PRODUCT(F108:I108)</f>
        <v>8</v>
      </c>
      <c r="K108" s="41"/>
    </row>
    <row r="109" spans="1:11" s="38" customFormat="1">
      <c r="A109" s="34"/>
      <c r="B109" s="34"/>
      <c r="C109" s="34"/>
      <c r="D109" s="40"/>
      <c r="E109" s="39"/>
      <c r="F109" s="24"/>
      <c r="G109" s="24"/>
      <c r="H109" s="24"/>
      <c r="I109" s="24"/>
      <c r="J109" s="24"/>
      <c r="K109" s="41"/>
    </row>
    <row r="110" spans="1:11" s="7" customFormat="1">
      <c r="A110" s="51" t="s">
        <v>57</v>
      </c>
      <c r="B110" s="51"/>
      <c r="C110" s="51"/>
      <c r="D110" s="52" t="s">
        <v>67</v>
      </c>
      <c r="E110" s="53"/>
      <c r="F110" s="54"/>
      <c r="G110" s="54"/>
      <c r="H110" s="54"/>
      <c r="I110" s="54"/>
      <c r="J110" s="54"/>
    </row>
    <row r="111" spans="1:11" s="5" customFormat="1">
      <c r="A111" s="62" t="s">
        <v>151</v>
      </c>
      <c r="B111" s="62" t="s">
        <v>34</v>
      </c>
      <c r="C111" s="62" t="s">
        <v>68</v>
      </c>
      <c r="D111" s="63" t="s">
        <v>69</v>
      </c>
      <c r="E111" s="64" t="s">
        <v>38</v>
      </c>
      <c r="F111" s="33"/>
      <c r="G111" s="33"/>
      <c r="H111" s="33"/>
      <c r="I111" s="33"/>
      <c r="J111" s="33">
        <f>J112</f>
        <v>2.4</v>
      </c>
    </row>
    <row r="112" spans="1:11" s="5" customFormat="1">
      <c r="A112" s="62"/>
      <c r="B112" s="62"/>
      <c r="C112" s="62"/>
      <c r="D112" s="101" t="s">
        <v>245</v>
      </c>
      <c r="E112" s="64"/>
      <c r="F112" s="24">
        <v>1.2</v>
      </c>
      <c r="G112" s="24"/>
      <c r="H112" s="24">
        <v>1</v>
      </c>
      <c r="I112" s="24">
        <v>2</v>
      </c>
      <c r="J112" s="24">
        <f t="shared" ref="J112" si="10">PRODUCT(F112:I112)</f>
        <v>2.4</v>
      </c>
    </row>
    <row r="113" spans="1:12" s="5" customFormat="1">
      <c r="A113" s="9"/>
      <c r="B113" s="9"/>
      <c r="C113" s="9"/>
      <c r="D113" s="44"/>
      <c r="E113" s="4"/>
      <c r="F113" s="33"/>
      <c r="G113" s="33"/>
      <c r="H113" s="33"/>
      <c r="I113" s="33"/>
      <c r="J113" s="24"/>
    </row>
    <row r="114" spans="1:12" s="7" customFormat="1">
      <c r="A114" s="51" t="s">
        <v>58</v>
      </c>
      <c r="B114" s="51"/>
      <c r="C114" s="51"/>
      <c r="D114" s="52" t="s">
        <v>71</v>
      </c>
      <c r="E114" s="53"/>
      <c r="F114" s="54"/>
      <c r="G114" s="54"/>
      <c r="H114" s="54"/>
      <c r="I114" s="54"/>
      <c r="J114" s="54"/>
    </row>
    <row r="115" spans="1:12" s="5" customFormat="1" ht="38.25">
      <c r="A115" s="62" t="s">
        <v>60</v>
      </c>
      <c r="B115" s="62" t="s">
        <v>34</v>
      </c>
      <c r="C115" s="62" t="s">
        <v>72</v>
      </c>
      <c r="D115" s="63" t="s">
        <v>77</v>
      </c>
      <c r="E115" s="64" t="s">
        <v>38</v>
      </c>
      <c r="F115" s="33"/>
      <c r="G115" s="33"/>
      <c r="H115" s="33" t="s">
        <v>333</v>
      </c>
      <c r="I115" s="33"/>
      <c r="J115" s="33">
        <f>SUM(J116:J125)</f>
        <v>768.49200000000008</v>
      </c>
    </row>
    <row r="116" spans="1:12" s="38" customFormat="1">
      <c r="A116" s="34"/>
      <c r="B116" s="34"/>
      <c r="C116" s="34"/>
      <c r="D116" s="106" t="s">
        <v>329</v>
      </c>
      <c r="E116" s="39"/>
      <c r="F116" s="35">
        <v>35</v>
      </c>
      <c r="G116" s="35">
        <v>2.5</v>
      </c>
      <c r="H116" s="35"/>
      <c r="I116" s="35"/>
      <c r="J116" s="35">
        <f>PRODUCT(F116:I116)</f>
        <v>87.5</v>
      </c>
      <c r="K116" s="41"/>
    </row>
    <row r="117" spans="1:12" s="38" customFormat="1">
      <c r="A117" s="34"/>
      <c r="B117" s="34"/>
      <c r="C117" s="34"/>
      <c r="D117" s="106" t="s">
        <v>330</v>
      </c>
      <c r="E117" s="39"/>
      <c r="F117" s="35">
        <v>31</v>
      </c>
      <c r="G117" s="35">
        <v>2.5</v>
      </c>
      <c r="H117" s="35"/>
      <c r="I117" s="35"/>
      <c r="J117" s="35">
        <f t="shared" ref="J117:J125" si="11">PRODUCT(F117:I117)</f>
        <v>77.5</v>
      </c>
      <c r="K117" s="41"/>
    </row>
    <row r="118" spans="1:12" s="38" customFormat="1">
      <c r="A118" s="34"/>
      <c r="B118" s="34"/>
      <c r="C118" s="34"/>
      <c r="D118" s="107" t="s">
        <v>226</v>
      </c>
      <c r="E118" s="39"/>
      <c r="F118" s="35">
        <v>8</v>
      </c>
      <c r="G118" s="35">
        <v>6.3</v>
      </c>
      <c r="H118" s="35"/>
      <c r="I118" s="35">
        <v>4</v>
      </c>
      <c r="J118" s="35">
        <f t="shared" si="11"/>
        <v>201.6</v>
      </c>
      <c r="K118" s="41"/>
    </row>
    <row r="119" spans="1:12" s="38" customFormat="1">
      <c r="A119" s="34"/>
      <c r="B119" s="34"/>
      <c r="C119" s="34"/>
      <c r="D119" s="107" t="s">
        <v>227</v>
      </c>
      <c r="E119" s="39"/>
      <c r="F119" s="35">
        <v>5.5</v>
      </c>
      <c r="G119" s="35">
        <v>4.3</v>
      </c>
      <c r="H119" s="35"/>
      <c r="I119" s="35"/>
      <c r="J119" s="35">
        <f t="shared" si="11"/>
        <v>23.65</v>
      </c>
      <c r="K119" s="41"/>
    </row>
    <row r="120" spans="1:12" s="38" customFormat="1">
      <c r="A120" s="34"/>
      <c r="B120" s="34"/>
      <c r="C120" s="34"/>
      <c r="D120" s="107" t="s">
        <v>228</v>
      </c>
      <c r="E120" s="39"/>
      <c r="F120" s="35">
        <v>5.5</v>
      </c>
      <c r="G120" s="35">
        <v>4.3</v>
      </c>
      <c r="H120" s="35"/>
      <c r="I120" s="35"/>
      <c r="J120" s="35">
        <f t="shared" si="11"/>
        <v>23.65</v>
      </c>
      <c r="K120" s="41"/>
    </row>
    <row r="121" spans="1:12" s="38" customFormat="1">
      <c r="A121" s="34"/>
      <c r="B121" s="34"/>
      <c r="C121" s="34"/>
      <c r="D121" s="107" t="s">
        <v>229</v>
      </c>
      <c r="E121" s="39"/>
      <c r="F121" s="35">
        <v>8</v>
      </c>
      <c r="G121" s="35">
        <v>6.3</v>
      </c>
      <c r="H121" s="35"/>
      <c r="I121" s="35">
        <v>4</v>
      </c>
      <c r="J121" s="35">
        <f t="shared" si="11"/>
        <v>201.6</v>
      </c>
      <c r="K121" s="41"/>
    </row>
    <row r="122" spans="1:12" s="38" customFormat="1">
      <c r="A122" s="34"/>
      <c r="B122" s="34"/>
      <c r="C122" s="34"/>
      <c r="D122" s="107" t="s">
        <v>213</v>
      </c>
      <c r="E122" s="39"/>
      <c r="F122" s="35">
        <v>5.8</v>
      </c>
      <c r="G122" s="35">
        <v>4</v>
      </c>
      <c r="H122" s="35"/>
      <c r="I122" s="35"/>
      <c r="J122" s="35">
        <f t="shared" si="11"/>
        <v>23.2</v>
      </c>
      <c r="K122" s="41"/>
    </row>
    <row r="123" spans="1:12" s="38" customFormat="1">
      <c r="A123" s="34"/>
      <c r="B123" s="34"/>
      <c r="C123" s="34"/>
      <c r="D123" s="107" t="s">
        <v>331</v>
      </c>
      <c r="E123" s="39"/>
      <c r="F123" s="35">
        <v>5.2</v>
      </c>
      <c r="G123" s="35">
        <v>4.4000000000000004</v>
      </c>
      <c r="H123" s="35"/>
      <c r="I123" s="35">
        <v>2</v>
      </c>
      <c r="J123" s="35">
        <f t="shared" si="11"/>
        <v>45.760000000000005</v>
      </c>
      <c r="K123" s="41"/>
    </row>
    <row r="124" spans="1:12" s="38" customFormat="1">
      <c r="A124" s="34"/>
      <c r="B124" s="34"/>
      <c r="C124" s="34"/>
      <c r="D124" s="107" t="s">
        <v>332</v>
      </c>
      <c r="E124" s="39"/>
      <c r="F124" s="35"/>
      <c r="G124" s="35"/>
      <c r="H124" s="35">
        <v>44</v>
      </c>
      <c r="I124" s="35"/>
      <c r="J124" s="35">
        <f t="shared" si="11"/>
        <v>44</v>
      </c>
      <c r="K124" s="41"/>
    </row>
    <row r="125" spans="1:12" s="38" customFormat="1">
      <c r="A125" s="34"/>
      <c r="B125" s="34"/>
      <c r="C125" s="34"/>
      <c r="D125" s="107" t="s">
        <v>256</v>
      </c>
      <c r="E125" s="39"/>
      <c r="F125" s="35">
        <v>8.34</v>
      </c>
      <c r="G125" s="35">
        <v>2.4</v>
      </c>
      <c r="H125" s="35"/>
      <c r="I125" s="35">
        <v>2</v>
      </c>
      <c r="J125" s="35">
        <f t="shared" si="11"/>
        <v>40.031999999999996</v>
      </c>
      <c r="K125" s="41"/>
    </row>
    <row r="126" spans="1:12" s="38" customFormat="1">
      <c r="A126" s="34"/>
      <c r="B126" s="34"/>
      <c r="C126" s="34"/>
      <c r="D126" s="23"/>
      <c r="E126" s="39"/>
      <c r="F126" s="35"/>
      <c r="G126" s="35"/>
      <c r="H126" s="35"/>
      <c r="I126" s="35"/>
      <c r="J126" s="35"/>
      <c r="K126" s="41"/>
    </row>
    <row r="127" spans="1:12" s="5" customFormat="1" ht="38.25">
      <c r="A127" s="62" t="s">
        <v>61</v>
      </c>
      <c r="B127" s="62" t="s">
        <v>34</v>
      </c>
      <c r="C127" s="62" t="s">
        <v>73</v>
      </c>
      <c r="D127" s="63" t="s">
        <v>76</v>
      </c>
      <c r="E127" s="64" t="s">
        <v>38</v>
      </c>
      <c r="F127" s="33"/>
      <c r="G127" s="33" t="s">
        <v>132</v>
      </c>
      <c r="H127" s="33"/>
      <c r="I127" s="33"/>
      <c r="J127" s="33">
        <f>SUM(J128:J167)</f>
        <v>2054.3530000000001</v>
      </c>
    </row>
    <row r="128" spans="1:12" s="38" customFormat="1">
      <c r="A128" s="104"/>
      <c r="B128" s="104"/>
      <c r="C128" s="104"/>
      <c r="D128" s="101" t="s">
        <v>320</v>
      </c>
      <c r="E128" s="39"/>
      <c r="F128" s="35">
        <v>35</v>
      </c>
      <c r="G128" s="35"/>
      <c r="H128" s="35">
        <v>1.8</v>
      </c>
      <c r="I128" s="35"/>
      <c r="J128" s="35">
        <f t="shared" ref="J128:J129" si="12">PRODUCT(F128:I128)</f>
        <v>63</v>
      </c>
      <c r="K128" s="41"/>
      <c r="L128" s="41"/>
    </row>
    <row r="129" spans="1:12" s="38" customFormat="1">
      <c r="A129" s="104"/>
      <c r="B129" s="104"/>
      <c r="C129" s="104"/>
      <c r="D129" s="135" t="s">
        <v>248</v>
      </c>
      <c r="E129" s="39"/>
      <c r="F129" s="35"/>
      <c r="G129" s="35">
        <v>-9.8000000000000007</v>
      </c>
      <c r="H129" s="35"/>
      <c r="I129" s="35"/>
      <c r="J129" s="35">
        <f t="shared" si="12"/>
        <v>-9.8000000000000007</v>
      </c>
      <c r="K129" s="41"/>
      <c r="L129" s="41"/>
    </row>
    <row r="130" spans="1:12" s="38" customFormat="1">
      <c r="A130" s="34"/>
      <c r="B130" s="34"/>
      <c r="C130" s="34"/>
      <c r="D130" s="106" t="s">
        <v>246</v>
      </c>
      <c r="E130" s="136"/>
      <c r="F130" s="137">
        <v>13.75</v>
      </c>
      <c r="G130" s="137"/>
      <c r="H130" s="137">
        <v>3.2</v>
      </c>
      <c r="I130" s="137"/>
      <c r="J130" s="137">
        <f>PRODUCT(F130:I130)</f>
        <v>44</v>
      </c>
      <c r="K130" s="41"/>
    </row>
    <row r="131" spans="1:12" s="38" customFormat="1">
      <c r="A131" s="34"/>
      <c r="B131" s="34"/>
      <c r="C131" s="34"/>
      <c r="D131" s="106" t="s">
        <v>247</v>
      </c>
      <c r="E131" s="136"/>
      <c r="F131" s="137">
        <v>12.8</v>
      </c>
      <c r="G131" s="137"/>
      <c r="H131" s="137">
        <v>2.4</v>
      </c>
      <c r="I131" s="137"/>
      <c r="J131" s="137">
        <f>PRODUCT(F131:I131)</f>
        <v>30.72</v>
      </c>
      <c r="K131" s="41"/>
    </row>
    <row r="132" spans="1:12" s="38" customFormat="1">
      <c r="A132" s="34"/>
      <c r="B132" s="34"/>
      <c r="C132" s="34"/>
      <c r="D132" s="135" t="s">
        <v>248</v>
      </c>
      <c r="E132" s="136"/>
      <c r="F132" s="137"/>
      <c r="G132" s="137">
        <v>-13.25</v>
      </c>
      <c r="H132" s="137"/>
      <c r="I132" s="137"/>
      <c r="J132" s="137">
        <f>PRODUCT(F132:I132)</f>
        <v>-13.25</v>
      </c>
      <c r="K132" s="41"/>
    </row>
    <row r="133" spans="1:12" s="38" customFormat="1">
      <c r="A133" s="34"/>
      <c r="B133" s="34"/>
      <c r="C133" s="34"/>
      <c r="D133" s="106" t="s">
        <v>249</v>
      </c>
      <c r="E133" s="136"/>
      <c r="F133" s="137">
        <v>5.35</v>
      </c>
      <c r="G133" s="137"/>
      <c r="H133" s="137">
        <v>2.2000000000000002</v>
      </c>
      <c r="I133" s="137">
        <v>2</v>
      </c>
      <c r="J133" s="137">
        <f t="shared" ref="J133:J166" si="13">PRODUCT(F133:I133)</f>
        <v>23.54</v>
      </c>
      <c r="K133" s="41"/>
    </row>
    <row r="134" spans="1:12" s="38" customFormat="1">
      <c r="A134" s="34"/>
      <c r="B134" s="34"/>
      <c r="C134" s="34"/>
      <c r="D134" s="106" t="s">
        <v>250</v>
      </c>
      <c r="E134" s="136"/>
      <c r="F134" s="137">
        <v>37</v>
      </c>
      <c r="G134" s="137"/>
      <c r="H134" s="137">
        <v>3.3</v>
      </c>
      <c r="I134" s="137"/>
      <c r="J134" s="137">
        <f t="shared" si="13"/>
        <v>122.1</v>
      </c>
      <c r="K134" s="41"/>
    </row>
    <row r="135" spans="1:12" s="38" customFormat="1">
      <c r="A135" s="34"/>
      <c r="B135" s="34"/>
      <c r="C135" s="34"/>
      <c r="D135" s="106" t="s">
        <v>251</v>
      </c>
      <c r="E135" s="136"/>
      <c r="F135" s="137">
        <v>32.799999999999997</v>
      </c>
      <c r="G135" s="137"/>
      <c r="H135" s="137">
        <v>3.3</v>
      </c>
      <c r="I135" s="137"/>
      <c r="J135" s="137">
        <f t="shared" si="13"/>
        <v>108.23999999999998</v>
      </c>
      <c r="K135" s="41"/>
    </row>
    <row r="136" spans="1:12" s="38" customFormat="1">
      <c r="A136" s="34"/>
      <c r="B136" s="34"/>
      <c r="C136" s="34"/>
      <c r="D136" s="135" t="s">
        <v>252</v>
      </c>
      <c r="E136" s="136"/>
      <c r="F136" s="137"/>
      <c r="G136" s="137">
        <v>-30</v>
      </c>
      <c r="H136" s="137"/>
      <c r="I136" s="137"/>
      <c r="J136" s="137">
        <f t="shared" si="13"/>
        <v>-30</v>
      </c>
      <c r="K136" s="41"/>
    </row>
    <row r="137" spans="1:12" s="38" customFormat="1">
      <c r="A137" s="34"/>
      <c r="B137" s="34"/>
      <c r="C137" s="34"/>
      <c r="D137" s="106" t="s">
        <v>253</v>
      </c>
      <c r="E137" s="136"/>
      <c r="F137" s="137">
        <v>29.8</v>
      </c>
      <c r="G137" s="137"/>
      <c r="H137" s="137">
        <v>3.8</v>
      </c>
      <c r="I137" s="137"/>
      <c r="J137" s="137">
        <f t="shared" si="13"/>
        <v>113.24</v>
      </c>
      <c r="K137" s="41"/>
    </row>
    <row r="138" spans="1:12" s="38" customFormat="1">
      <c r="A138" s="34"/>
      <c r="B138" s="34"/>
      <c r="C138" s="34"/>
      <c r="D138" s="106" t="s">
        <v>254</v>
      </c>
      <c r="E138" s="136"/>
      <c r="F138" s="137">
        <v>36.75</v>
      </c>
      <c r="G138" s="137"/>
      <c r="H138" s="137">
        <v>2.8</v>
      </c>
      <c r="I138" s="137"/>
      <c r="J138" s="137">
        <f t="shared" si="13"/>
        <v>102.89999999999999</v>
      </c>
      <c r="K138" s="41"/>
    </row>
    <row r="139" spans="1:12" s="38" customFormat="1">
      <c r="A139" s="34"/>
      <c r="B139" s="34"/>
      <c r="C139" s="34"/>
      <c r="D139" s="106" t="s">
        <v>257</v>
      </c>
      <c r="E139" s="136"/>
      <c r="F139" s="137">
        <v>15.85</v>
      </c>
      <c r="G139" s="137"/>
      <c r="H139" s="137">
        <v>2.8</v>
      </c>
      <c r="I139" s="137"/>
      <c r="J139" s="137">
        <f t="shared" si="13"/>
        <v>44.379999999999995</v>
      </c>
      <c r="K139" s="41"/>
    </row>
    <row r="140" spans="1:12" s="38" customFormat="1">
      <c r="A140" s="34"/>
      <c r="B140" s="34"/>
      <c r="C140" s="34"/>
      <c r="D140" s="106" t="s">
        <v>256</v>
      </c>
      <c r="E140" s="136"/>
      <c r="F140" s="137">
        <v>8.34</v>
      </c>
      <c r="G140" s="137"/>
      <c r="H140" s="137">
        <v>4.2</v>
      </c>
      <c r="I140" s="137"/>
      <c r="J140" s="137">
        <f t="shared" si="13"/>
        <v>35.027999999999999</v>
      </c>
      <c r="K140" s="41"/>
    </row>
    <row r="141" spans="1:12" s="38" customFormat="1">
      <c r="A141" s="34"/>
      <c r="B141" s="34"/>
      <c r="C141" s="34"/>
      <c r="D141" s="106" t="s">
        <v>255</v>
      </c>
      <c r="E141" s="136"/>
      <c r="F141" s="137">
        <v>31.1</v>
      </c>
      <c r="G141" s="137"/>
      <c r="H141" s="137">
        <v>2.8</v>
      </c>
      <c r="I141" s="137"/>
      <c r="J141" s="137">
        <f t="shared" si="13"/>
        <v>87.08</v>
      </c>
      <c r="K141" s="41"/>
    </row>
    <row r="142" spans="1:12" s="38" customFormat="1">
      <c r="A142" s="34"/>
      <c r="B142" s="34"/>
      <c r="C142" s="34"/>
      <c r="D142" s="106" t="s">
        <v>255</v>
      </c>
      <c r="E142" s="136"/>
      <c r="F142" s="137">
        <v>15.85</v>
      </c>
      <c r="G142" s="137"/>
      <c r="H142" s="137">
        <v>2.8</v>
      </c>
      <c r="I142" s="137"/>
      <c r="J142" s="137">
        <f t="shared" si="13"/>
        <v>44.379999999999995</v>
      </c>
      <c r="K142" s="41"/>
    </row>
    <row r="143" spans="1:12" s="38" customFormat="1">
      <c r="A143" s="34"/>
      <c r="B143" s="34"/>
      <c r="C143" s="34"/>
      <c r="D143" s="106" t="s">
        <v>258</v>
      </c>
      <c r="E143" s="136"/>
      <c r="F143" s="137">
        <v>36.799999999999997</v>
      </c>
      <c r="G143" s="137"/>
      <c r="H143" s="137">
        <v>0.7</v>
      </c>
      <c r="I143" s="137"/>
      <c r="J143" s="137">
        <f t="shared" si="13"/>
        <v>25.759999999999998</v>
      </c>
      <c r="K143" s="41"/>
    </row>
    <row r="144" spans="1:12" s="38" customFormat="1">
      <c r="A144" s="34"/>
      <c r="B144" s="34"/>
      <c r="C144" s="34"/>
      <c r="D144" s="106" t="s">
        <v>259</v>
      </c>
      <c r="E144" s="136"/>
      <c r="F144" s="137">
        <v>36.799999999999997</v>
      </c>
      <c r="G144" s="137"/>
      <c r="H144" s="137">
        <v>1.6</v>
      </c>
      <c r="I144" s="137"/>
      <c r="J144" s="137">
        <f t="shared" si="13"/>
        <v>58.879999999999995</v>
      </c>
      <c r="K144" s="41"/>
    </row>
    <row r="145" spans="1:11" s="38" customFormat="1">
      <c r="A145" s="34"/>
      <c r="B145" s="34"/>
      <c r="C145" s="34"/>
      <c r="D145" s="106" t="s">
        <v>260</v>
      </c>
      <c r="E145" s="136"/>
      <c r="F145" s="137">
        <v>9.3000000000000007</v>
      </c>
      <c r="G145" s="137"/>
      <c r="H145" s="137">
        <v>4.2</v>
      </c>
      <c r="I145" s="137"/>
      <c r="J145" s="137">
        <f t="shared" si="13"/>
        <v>39.06</v>
      </c>
      <c r="K145" s="41"/>
    </row>
    <row r="146" spans="1:11" s="38" customFormat="1">
      <c r="A146" s="34"/>
      <c r="B146" s="34"/>
      <c r="C146" s="34"/>
      <c r="D146" s="106" t="s">
        <v>261</v>
      </c>
      <c r="E146" s="136"/>
      <c r="F146" s="137">
        <v>36.1</v>
      </c>
      <c r="G146" s="137"/>
      <c r="H146" s="137">
        <v>3.5</v>
      </c>
      <c r="I146" s="137"/>
      <c r="J146" s="137">
        <f t="shared" si="13"/>
        <v>126.35000000000001</v>
      </c>
      <c r="K146" s="41"/>
    </row>
    <row r="147" spans="1:11" s="38" customFormat="1">
      <c r="A147" s="34"/>
      <c r="B147" s="34"/>
      <c r="C147" s="34"/>
      <c r="D147" s="135" t="s">
        <v>248</v>
      </c>
      <c r="E147" s="136"/>
      <c r="F147" s="137"/>
      <c r="G147" s="137">
        <v>-2.44</v>
      </c>
      <c r="H147" s="137"/>
      <c r="I147" s="137"/>
      <c r="J147" s="137">
        <f t="shared" si="13"/>
        <v>-2.44</v>
      </c>
      <c r="K147" s="41"/>
    </row>
    <row r="148" spans="1:11" s="38" customFormat="1">
      <c r="A148" s="34"/>
      <c r="B148" s="34"/>
      <c r="C148" s="34"/>
      <c r="D148" s="106" t="s">
        <v>213</v>
      </c>
      <c r="E148" s="136"/>
      <c r="F148" s="137">
        <v>19.649999999999999</v>
      </c>
      <c r="G148" s="137"/>
      <c r="H148" s="137">
        <v>2.6</v>
      </c>
      <c r="I148" s="137"/>
      <c r="J148" s="137">
        <f t="shared" si="13"/>
        <v>51.089999999999996</v>
      </c>
      <c r="K148" s="41"/>
    </row>
    <row r="149" spans="1:11" s="38" customFormat="1">
      <c r="A149" s="34"/>
      <c r="B149" s="34"/>
      <c r="C149" s="34"/>
      <c r="D149" s="135" t="s">
        <v>248</v>
      </c>
      <c r="E149" s="136"/>
      <c r="F149" s="137"/>
      <c r="G149" s="137">
        <v>-3.68</v>
      </c>
      <c r="H149" s="137"/>
      <c r="I149" s="137"/>
      <c r="J149" s="137">
        <f t="shared" si="13"/>
        <v>-3.68</v>
      </c>
      <c r="K149" s="41"/>
    </row>
    <row r="150" spans="1:11" s="38" customFormat="1">
      <c r="A150" s="34"/>
      <c r="B150" s="34"/>
      <c r="C150" s="34"/>
      <c r="D150" s="107" t="s">
        <v>226</v>
      </c>
      <c r="E150" s="136"/>
      <c r="F150" s="137">
        <v>28.6</v>
      </c>
      <c r="G150" s="137"/>
      <c r="H150" s="137">
        <v>3.25</v>
      </c>
      <c r="I150" s="137">
        <v>4</v>
      </c>
      <c r="J150" s="137">
        <f t="shared" si="13"/>
        <v>371.8</v>
      </c>
      <c r="K150" s="41"/>
    </row>
    <row r="151" spans="1:11" s="38" customFormat="1">
      <c r="A151" s="34"/>
      <c r="B151" s="34"/>
      <c r="C151" s="34"/>
      <c r="D151" s="135" t="s">
        <v>248</v>
      </c>
      <c r="E151" s="136"/>
      <c r="F151" s="137"/>
      <c r="G151" s="137">
        <v>-7.68</v>
      </c>
      <c r="H151" s="137"/>
      <c r="I151" s="137">
        <v>4</v>
      </c>
      <c r="J151" s="137">
        <f t="shared" si="13"/>
        <v>-30.72</v>
      </c>
      <c r="K151" s="41"/>
    </row>
    <row r="152" spans="1:11" s="38" customFormat="1">
      <c r="A152" s="34"/>
      <c r="B152" s="34"/>
      <c r="C152" s="34"/>
      <c r="D152" s="106" t="s">
        <v>262</v>
      </c>
      <c r="E152" s="136"/>
      <c r="F152" s="137">
        <v>16.100000000000001</v>
      </c>
      <c r="G152" s="137"/>
      <c r="H152" s="137">
        <v>2.4500000000000002</v>
      </c>
      <c r="I152" s="137"/>
      <c r="J152" s="137">
        <f t="shared" si="13"/>
        <v>39.445000000000007</v>
      </c>
      <c r="K152" s="41"/>
    </row>
    <row r="153" spans="1:11" s="38" customFormat="1">
      <c r="A153" s="34"/>
      <c r="B153" s="34"/>
      <c r="C153" s="34"/>
      <c r="D153" s="135" t="s">
        <v>248</v>
      </c>
      <c r="E153" s="136"/>
      <c r="F153" s="137"/>
      <c r="G153" s="137">
        <v>-1.1000000000000001</v>
      </c>
      <c r="H153" s="137"/>
      <c r="I153" s="137"/>
      <c r="J153" s="137">
        <f t="shared" si="13"/>
        <v>-1.1000000000000001</v>
      </c>
      <c r="K153" s="41"/>
    </row>
    <row r="154" spans="1:11" s="38" customFormat="1">
      <c r="A154" s="34"/>
      <c r="B154" s="34"/>
      <c r="C154" s="34"/>
      <c r="D154" s="106" t="s">
        <v>263</v>
      </c>
      <c r="E154" s="136"/>
      <c r="F154" s="137">
        <v>26</v>
      </c>
      <c r="G154" s="137"/>
      <c r="H154" s="137">
        <v>2.4500000000000002</v>
      </c>
      <c r="I154" s="137"/>
      <c r="J154" s="137">
        <f t="shared" si="13"/>
        <v>63.7</v>
      </c>
      <c r="K154" s="41"/>
    </row>
    <row r="155" spans="1:11" s="38" customFormat="1">
      <c r="A155" s="34"/>
      <c r="B155" s="34"/>
      <c r="C155" s="34"/>
      <c r="D155" s="135" t="s">
        <v>248</v>
      </c>
      <c r="E155" s="136"/>
      <c r="F155" s="137"/>
      <c r="G155" s="137">
        <v>-3.68</v>
      </c>
      <c r="H155" s="137"/>
      <c r="I155" s="137"/>
      <c r="J155" s="137">
        <f t="shared" si="13"/>
        <v>-3.68</v>
      </c>
      <c r="K155" s="41"/>
    </row>
    <row r="156" spans="1:11" s="38" customFormat="1">
      <c r="A156" s="34"/>
      <c r="B156" s="34"/>
      <c r="C156" s="34"/>
      <c r="D156" s="106" t="s">
        <v>264</v>
      </c>
      <c r="E156" s="136"/>
      <c r="F156" s="137">
        <v>15.8</v>
      </c>
      <c r="G156" s="137"/>
      <c r="H156" s="137">
        <v>2.4500000000000002</v>
      </c>
      <c r="I156" s="137"/>
      <c r="J156" s="137">
        <f t="shared" si="13"/>
        <v>38.710000000000008</v>
      </c>
      <c r="K156" s="41"/>
    </row>
    <row r="157" spans="1:11" s="38" customFormat="1">
      <c r="A157" s="34"/>
      <c r="B157" s="34"/>
      <c r="C157" s="34"/>
      <c r="D157" s="135" t="s">
        <v>248</v>
      </c>
      <c r="E157" s="136"/>
      <c r="F157" s="137"/>
      <c r="G157" s="137">
        <v>-5.18</v>
      </c>
      <c r="H157" s="137"/>
      <c r="I157" s="137"/>
      <c r="J157" s="137">
        <f t="shared" si="13"/>
        <v>-5.18</v>
      </c>
      <c r="K157" s="41"/>
    </row>
    <row r="158" spans="1:11" s="38" customFormat="1">
      <c r="A158" s="34"/>
      <c r="B158" s="34"/>
      <c r="C158" s="34"/>
      <c r="D158" s="107" t="s">
        <v>227</v>
      </c>
      <c r="E158" s="136"/>
      <c r="F158" s="137">
        <v>19.600000000000001</v>
      </c>
      <c r="G158" s="137"/>
      <c r="H158" s="137">
        <v>2.4500000000000002</v>
      </c>
      <c r="I158" s="137"/>
      <c r="J158" s="137">
        <f t="shared" si="13"/>
        <v>48.02000000000001</v>
      </c>
      <c r="K158" s="41"/>
    </row>
    <row r="159" spans="1:11" s="38" customFormat="1">
      <c r="A159" s="34"/>
      <c r="B159" s="34"/>
      <c r="C159" s="34"/>
      <c r="D159" s="135" t="s">
        <v>248</v>
      </c>
      <c r="E159" s="136"/>
      <c r="F159" s="137"/>
      <c r="G159" s="137">
        <v>-1.68</v>
      </c>
      <c r="H159" s="137"/>
      <c r="I159" s="137"/>
      <c r="J159" s="137">
        <f t="shared" si="13"/>
        <v>-1.68</v>
      </c>
      <c r="K159" s="41"/>
    </row>
    <row r="160" spans="1:11" s="38" customFormat="1">
      <c r="A160" s="34"/>
      <c r="B160" s="34"/>
      <c r="C160" s="34"/>
      <c r="D160" s="107" t="s">
        <v>228</v>
      </c>
      <c r="E160" s="136"/>
      <c r="F160" s="137">
        <v>19.600000000000001</v>
      </c>
      <c r="G160" s="137"/>
      <c r="H160" s="137">
        <v>2.4500000000000002</v>
      </c>
      <c r="I160" s="137"/>
      <c r="J160" s="137">
        <f t="shared" si="13"/>
        <v>48.02000000000001</v>
      </c>
      <c r="K160" s="41"/>
    </row>
    <row r="161" spans="1:11" s="38" customFormat="1">
      <c r="A161" s="34"/>
      <c r="B161" s="34"/>
      <c r="C161" s="34"/>
      <c r="D161" s="135" t="s">
        <v>248</v>
      </c>
      <c r="E161" s="136"/>
      <c r="F161" s="137"/>
      <c r="G161" s="137">
        <v>-1.68</v>
      </c>
      <c r="H161" s="137"/>
      <c r="I161" s="137"/>
      <c r="J161" s="137">
        <f t="shared" si="13"/>
        <v>-1.68</v>
      </c>
      <c r="K161" s="41"/>
    </row>
    <row r="162" spans="1:11" s="38" customFormat="1">
      <c r="A162" s="34"/>
      <c r="B162" s="34"/>
      <c r="C162" s="34"/>
      <c r="D162" s="107" t="s">
        <v>229</v>
      </c>
      <c r="E162" s="136"/>
      <c r="F162" s="137">
        <v>28.6</v>
      </c>
      <c r="G162" s="137"/>
      <c r="H162" s="137">
        <v>3.25</v>
      </c>
      <c r="I162" s="137">
        <v>4</v>
      </c>
      <c r="J162" s="137">
        <f t="shared" si="13"/>
        <v>371.8</v>
      </c>
      <c r="K162" s="41"/>
    </row>
    <row r="163" spans="1:11" s="38" customFormat="1">
      <c r="A163" s="34"/>
      <c r="B163" s="34"/>
      <c r="C163" s="34"/>
      <c r="D163" s="135" t="s">
        <v>248</v>
      </c>
      <c r="E163" s="136"/>
      <c r="F163" s="137"/>
      <c r="G163" s="137">
        <v>-7.68</v>
      </c>
      <c r="H163" s="137"/>
      <c r="I163" s="137">
        <v>4</v>
      </c>
      <c r="J163" s="137">
        <f t="shared" si="13"/>
        <v>-30.72</v>
      </c>
      <c r="K163" s="41"/>
    </row>
    <row r="164" spans="1:11" s="38" customFormat="1">
      <c r="A164" s="34"/>
      <c r="B164" s="34"/>
      <c r="C164" s="34"/>
      <c r="D164" s="107" t="s">
        <v>265</v>
      </c>
      <c r="E164" s="136"/>
      <c r="F164" s="137">
        <v>23.5</v>
      </c>
      <c r="G164" s="137"/>
      <c r="H164" s="137">
        <v>3.5</v>
      </c>
      <c r="I164" s="137"/>
      <c r="J164" s="137">
        <f t="shared" si="13"/>
        <v>82.25</v>
      </c>
      <c r="K164" s="41"/>
    </row>
    <row r="165" spans="1:11" s="38" customFormat="1">
      <c r="A165" s="34"/>
      <c r="B165" s="34"/>
      <c r="C165" s="34"/>
      <c r="D165" s="107" t="s">
        <v>266</v>
      </c>
      <c r="E165" s="136"/>
      <c r="F165" s="137">
        <v>3.35</v>
      </c>
      <c r="G165" s="137"/>
      <c r="H165" s="137">
        <v>1.8</v>
      </c>
      <c r="I165" s="137"/>
      <c r="J165" s="137">
        <f t="shared" si="13"/>
        <v>6.03</v>
      </c>
      <c r="K165" s="41"/>
    </row>
    <row r="166" spans="1:11" s="38" customFormat="1">
      <c r="A166" s="34"/>
      <c r="B166" s="34"/>
      <c r="C166" s="34"/>
      <c r="D166" s="135" t="s">
        <v>248</v>
      </c>
      <c r="E166" s="136"/>
      <c r="F166" s="137"/>
      <c r="G166" s="137">
        <v>-1.24</v>
      </c>
      <c r="H166" s="137"/>
      <c r="I166" s="137"/>
      <c r="J166" s="137">
        <f t="shared" si="13"/>
        <v>-1.24</v>
      </c>
      <c r="K166" s="41"/>
    </row>
    <row r="167" spans="1:11" s="38" customFormat="1">
      <c r="A167" s="34"/>
      <c r="B167" s="34"/>
      <c r="C167" s="34"/>
      <c r="D167" s="107"/>
      <c r="E167" s="136"/>
      <c r="F167" s="137"/>
      <c r="G167" s="137"/>
      <c r="H167" s="137"/>
      <c r="I167" s="137"/>
      <c r="J167" s="137"/>
      <c r="K167" s="41"/>
    </row>
    <row r="168" spans="1:11" s="5" customFormat="1" ht="38.25">
      <c r="A168" s="62" t="s">
        <v>62</v>
      </c>
      <c r="B168" s="62" t="s">
        <v>34</v>
      </c>
      <c r="C168" s="37" t="s">
        <v>74</v>
      </c>
      <c r="D168" s="63" t="s">
        <v>75</v>
      </c>
      <c r="E168" s="64" t="s">
        <v>38</v>
      </c>
      <c r="F168" s="33"/>
      <c r="G168" s="33"/>
      <c r="H168" s="33"/>
      <c r="I168" s="33"/>
      <c r="J168" s="33">
        <f>SUM(J169:J173)</f>
        <v>77.3</v>
      </c>
    </row>
    <row r="169" spans="1:11" s="5" customFormat="1">
      <c r="A169" s="61"/>
      <c r="B169" s="61"/>
      <c r="C169" s="61"/>
      <c r="D169" s="101"/>
      <c r="E169" s="64"/>
      <c r="F169" s="33" t="s">
        <v>133</v>
      </c>
      <c r="G169" s="24"/>
      <c r="H169" s="24"/>
      <c r="I169" s="24"/>
      <c r="J169" s="24"/>
      <c r="K169" s="49" t="e">
        <f>SUM(#REF!)</f>
        <v>#REF!</v>
      </c>
    </row>
    <row r="170" spans="1:11" s="38" customFormat="1">
      <c r="A170" s="104"/>
      <c r="B170" s="104"/>
      <c r="C170" s="104"/>
      <c r="D170" s="101" t="s">
        <v>268</v>
      </c>
      <c r="E170" s="39"/>
      <c r="F170" s="35">
        <v>0.4</v>
      </c>
      <c r="G170" s="35">
        <v>35.200000000000003</v>
      </c>
      <c r="H170" s="35"/>
      <c r="I170" s="35">
        <v>1</v>
      </c>
      <c r="J170" s="35">
        <f t="shared" ref="J170" si="14">PRODUCT(F170:I170)</f>
        <v>14.080000000000002</v>
      </c>
      <c r="K170" s="41"/>
    </row>
    <row r="171" spans="1:11" s="38" customFormat="1">
      <c r="A171" s="104"/>
      <c r="B171" s="104"/>
      <c r="C171" s="104"/>
      <c r="D171" s="101" t="s">
        <v>269</v>
      </c>
      <c r="E171" s="39"/>
      <c r="F171" s="35">
        <v>0.4</v>
      </c>
      <c r="G171" s="35">
        <v>31.25</v>
      </c>
      <c r="H171" s="35"/>
      <c r="I171" s="35">
        <v>1</v>
      </c>
      <c r="J171" s="35">
        <f t="shared" ref="J171" si="15">PRODUCT(F171:I171)</f>
        <v>12.5</v>
      </c>
      <c r="K171" s="41"/>
    </row>
    <row r="172" spans="1:11" s="38" customFormat="1">
      <c r="A172" s="104"/>
      <c r="B172" s="104"/>
      <c r="C172" s="104"/>
      <c r="D172" s="106" t="s">
        <v>267</v>
      </c>
      <c r="E172" s="39"/>
      <c r="F172" s="35">
        <v>0.2</v>
      </c>
      <c r="G172" s="35">
        <v>2.5</v>
      </c>
      <c r="H172" s="35"/>
      <c r="I172" s="35">
        <v>28</v>
      </c>
      <c r="J172" s="35">
        <f t="shared" ref="J172:J173" si="16">PRODUCT(F172:I172)</f>
        <v>14</v>
      </c>
      <c r="K172" s="41"/>
    </row>
    <row r="173" spans="1:11" s="38" customFormat="1">
      <c r="A173" s="104"/>
      <c r="B173" s="104"/>
      <c r="C173" s="104"/>
      <c r="D173" s="106" t="s">
        <v>334</v>
      </c>
      <c r="E173" s="39"/>
      <c r="F173" s="35">
        <v>0.3</v>
      </c>
      <c r="G173" s="35">
        <v>15.3</v>
      </c>
      <c r="H173" s="35"/>
      <c r="I173" s="35">
        <v>8</v>
      </c>
      <c r="J173" s="35">
        <f t="shared" si="16"/>
        <v>36.72</v>
      </c>
      <c r="K173" s="41"/>
    </row>
    <row r="174" spans="1:11" s="38" customFormat="1">
      <c r="A174" s="104"/>
      <c r="B174" s="104"/>
      <c r="C174" s="104"/>
      <c r="D174" s="106"/>
      <c r="E174" s="39"/>
      <c r="F174" s="35"/>
      <c r="G174" s="35"/>
      <c r="H174" s="35"/>
      <c r="I174" s="35"/>
      <c r="J174" s="35"/>
      <c r="K174" s="41"/>
    </row>
    <row r="175" spans="1:11" s="38" customFormat="1">
      <c r="A175" s="34"/>
      <c r="B175" s="34"/>
      <c r="C175" s="34"/>
      <c r="D175" s="23"/>
      <c r="E175" s="39"/>
      <c r="F175" s="35"/>
      <c r="G175" s="35"/>
      <c r="H175" s="35"/>
      <c r="I175" s="35"/>
      <c r="J175" s="24"/>
      <c r="K175" s="41"/>
    </row>
    <row r="176" spans="1:11" s="5" customFormat="1" ht="25.5">
      <c r="A176" s="62" t="s">
        <v>63</v>
      </c>
      <c r="B176" s="62" t="s">
        <v>34</v>
      </c>
      <c r="C176" s="37" t="s">
        <v>199</v>
      </c>
      <c r="D176" s="63" t="str">
        <f>'Orcamento-  sem EWG serviços'!D41</f>
        <v>PINTURA ACRILICA EM PISO CIMENTADO DUAS DEMAOS</v>
      </c>
      <c r="E176" s="64" t="s">
        <v>38</v>
      </c>
      <c r="F176" s="33"/>
      <c r="G176" s="33"/>
      <c r="H176" s="33"/>
      <c r="I176" s="33"/>
      <c r="J176" s="33">
        <f>SUM(J177:J179)</f>
        <v>88.72</v>
      </c>
    </row>
    <row r="177" spans="1:12" s="38" customFormat="1">
      <c r="A177" s="104"/>
      <c r="B177" s="104"/>
      <c r="C177" s="104"/>
      <c r="D177" s="101" t="s">
        <v>270</v>
      </c>
      <c r="E177" s="39"/>
      <c r="F177" s="35">
        <v>21.7</v>
      </c>
      <c r="G177" s="35">
        <v>2.5499999999999998</v>
      </c>
      <c r="H177" s="35"/>
      <c r="I177" s="35">
        <v>1</v>
      </c>
      <c r="J177" s="35">
        <f t="shared" ref="J177:J179" si="17">PRODUCT(F177:I177)</f>
        <v>55.334999999999994</v>
      </c>
      <c r="K177" s="41"/>
    </row>
    <row r="178" spans="1:12" s="38" customFormat="1">
      <c r="A178" s="104"/>
      <c r="B178" s="104"/>
      <c r="C178" s="104"/>
      <c r="D178" s="101" t="s">
        <v>271</v>
      </c>
      <c r="E178" s="39"/>
      <c r="F178" s="35">
        <v>11.1</v>
      </c>
      <c r="G178" s="35">
        <v>2.1</v>
      </c>
      <c r="H178" s="35"/>
      <c r="I178" s="35">
        <v>1</v>
      </c>
      <c r="J178" s="35">
        <f t="shared" si="17"/>
        <v>23.31</v>
      </c>
      <c r="K178" s="41"/>
    </row>
    <row r="179" spans="1:12" s="38" customFormat="1">
      <c r="A179" s="104"/>
      <c r="B179" s="104"/>
      <c r="C179" s="104"/>
      <c r="D179" s="101" t="s">
        <v>279</v>
      </c>
      <c r="E179" s="39"/>
      <c r="F179" s="35">
        <v>6.5</v>
      </c>
      <c r="G179" s="35">
        <v>1.55</v>
      </c>
      <c r="H179" s="35"/>
      <c r="I179" s="35"/>
      <c r="J179" s="35">
        <f t="shared" si="17"/>
        <v>10.075000000000001</v>
      </c>
      <c r="K179" s="41"/>
    </row>
    <row r="180" spans="1:12" s="38" customFormat="1">
      <c r="A180" s="104"/>
      <c r="B180" s="104"/>
      <c r="C180" s="104"/>
      <c r="D180" s="106"/>
      <c r="E180" s="39"/>
      <c r="F180" s="35"/>
      <c r="G180" s="35"/>
      <c r="H180" s="35"/>
      <c r="I180" s="35"/>
      <c r="J180" s="35"/>
      <c r="K180" s="41"/>
    </row>
    <row r="181" spans="1:12" s="5" customFormat="1">
      <c r="A181" s="62" t="s">
        <v>157</v>
      </c>
      <c r="B181" s="62" t="s">
        <v>139</v>
      </c>
      <c r="C181" s="37" t="s">
        <v>235</v>
      </c>
      <c r="D181" s="63" t="str">
        <f>'Orcamento-  sem EWG serviços'!D42</f>
        <v>PINTURA A ÓLEO PARA FERRO FUNDIDO</v>
      </c>
      <c r="E181" s="64" t="s">
        <v>38</v>
      </c>
      <c r="F181" s="33"/>
      <c r="G181" s="33"/>
      <c r="H181" s="33"/>
      <c r="I181" s="33"/>
      <c r="J181" s="33">
        <f>SUM(J182:J189)</f>
        <v>30.235000000000003</v>
      </c>
    </row>
    <row r="182" spans="1:12" s="38" customFormat="1">
      <c r="A182" s="104"/>
      <c r="B182" s="104"/>
      <c r="C182" s="104"/>
      <c r="D182" s="101" t="s">
        <v>278</v>
      </c>
      <c r="E182" s="39"/>
      <c r="F182" s="35">
        <v>1.7</v>
      </c>
      <c r="G182" s="35"/>
      <c r="H182" s="35">
        <v>1.2</v>
      </c>
      <c r="I182" s="35">
        <v>3</v>
      </c>
      <c r="J182" s="35">
        <f t="shared" ref="J182:J189" si="18">PRODUCT(F182:I182)</f>
        <v>6.12</v>
      </c>
      <c r="K182" s="41"/>
    </row>
    <row r="183" spans="1:12" s="38" customFormat="1">
      <c r="A183" s="104"/>
      <c r="B183" s="104"/>
      <c r="C183" s="104"/>
      <c r="D183" s="101" t="s">
        <v>280</v>
      </c>
      <c r="E183" s="39"/>
      <c r="F183" s="35">
        <v>1.4</v>
      </c>
      <c r="G183" s="35"/>
      <c r="H183" s="35">
        <v>0.5</v>
      </c>
      <c r="I183" s="35"/>
      <c r="J183" s="35">
        <f t="shared" si="18"/>
        <v>0.7</v>
      </c>
      <c r="K183" s="41"/>
    </row>
    <row r="184" spans="1:12" s="38" customFormat="1">
      <c r="A184" s="104"/>
      <c r="B184" s="104"/>
      <c r="C184" s="104"/>
      <c r="D184" s="101" t="s">
        <v>277</v>
      </c>
      <c r="E184" s="39"/>
      <c r="F184" s="35">
        <v>1</v>
      </c>
      <c r="G184" s="35"/>
      <c r="H184" s="35">
        <v>2.2999999999999998</v>
      </c>
      <c r="I184" s="35"/>
      <c r="J184" s="35">
        <f t="shared" si="18"/>
        <v>2.2999999999999998</v>
      </c>
      <c r="K184" s="41"/>
    </row>
    <row r="185" spans="1:12" s="38" customFormat="1">
      <c r="A185" s="104"/>
      <c r="B185" s="104"/>
      <c r="C185" s="104"/>
      <c r="D185" s="101" t="s">
        <v>296</v>
      </c>
      <c r="E185" s="39"/>
      <c r="F185" s="35">
        <v>2.5</v>
      </c>
      <c r="G185" s="35"/>
      <c r="H185" s="35">
        <v>2.1</v>
      </c>
      <c r="I185" s="35"/>
      <c r="J185" s="35">
        <f t="shared" si="18"/>
        <v>5.25</v>
      </c>
      <c r="K185" s="41"/>
    </row>
    <row r="186" spans="1:12" s="38" customFormat="1">
      <c r="A186" s="104"/>
      <c r="B186" s="104"/>
      <c r="C186" s="104"/>
      <c r="D186" s="101" t="s">
        <v>274</v>
      </c>
      <c r="E186" s="39"/>
      <c r="F186" s="35">
        <v>4</v>
      </c>
      <c r="G186" s="35"/>
      <c r="H186" s="35">
        <v>2</v>
      </c>
      <c r="I186" s="35"/>
      <c r="J186" s="35">
        <f t="shared" si="18"/>
        <v>8</v>
      </c>
      <c r="K186" s="41"/>
    </row>
    <row r="187" spans="1:12" s="38" customFormat="1">
      <c r="A187" s="104"/>
      <c r="B187" s="104"/>
      <c r="C187" s="104"/>
      <c r="D187" s="101" t="s">
        <v>275</v>
      </c>
      <c r="E187" s="39"/>
      <c r="F187" s="35">
        <v>2</v>
      </c>
      <c r="G187" s="35"/>
      <c r="H187" s="35">
        <v>1.9</v>
      </c>
      <c r="I187" s="35"/>
      <c r="J187" s="35">
        <f t="shared" si="18"/>
        <v>3.8</v>
      </c>
      <c r="K187" s="41"/>
    </row>
    <row r="188" spans="1:12" s="38" customFormat="1">
      <c r="A188" s="104"/>
      <c r="B188" s="104"/>
      <c r="C188" s="104"/>
      <c r="D188" s="101" t="s">
        <v>276</v>
      </c>
      <c r="E188" s="39"/>
      <c r="F188" s="35">
        <v>1.5</v>
      </c>
      <c r="G188" s="35"/>
      <c r="H188" s="35">
        <v>1.1499999999999999</v>
      </c>
      <c r="I188" s="35"/>
      <c r="J188" s="35">
        <f t="shared" si="18"/>
        <v>1.7249999999999999</v>
      </c>
      <c r="K188" s="41"/>
    </row>
    <row r="189" spans="1:12" s="38" customFormat="1">
      <c r="A189" s="104"/>
      <c r="B189" s="104"/>
      <c r="C189" s="104"/>
      <c r="D189" s="101" t="s">
        <v>297</v>
      </c>
      <c r="E189" s="39"/>
      <c r="F189" s="35">
        <v>1.17</v>
      </c>
      <c r="G189" s="35"/>
      <c r="H189" s="35">
        <v>2</v>
      </c>
      <c r="I189" s="35"/>
      <c r="J189" s="35">
        <f t="shared" si="18"/>
        <v>2.34</v>
      </c>
      <c r="K189" s="41"/>
    </row>
    <row r="190" spans="1:12" s="38" customFormat="1">
      <c r="A190" s="104"/>
      <c r="B190" s="104"/>
      <c r="C190" s="104"/>
      <c r="D190" s="101"/>
      <c r="E190" s="39"/>
      <c r="F190" s="35"/>
      <c r="G190" s="35"/>
      <c r="H190" s="35"/>
      <c r="I190" s="35"/>
      <c r="J190" s="35"/>
      <c r="K190" s="41"/>
    </row>
    <row r="191" spans="1:12" s="5" customFormat="1" ht="19.5" customHeight="1">
      <c r="A191" s="62" t="s">
        <v>158</v>
      </c>
      <c r="B191" s="62" t="s">
        <v>139</v>
      </c>
      <c r="C191" s="37" t="s">
        <v>237</v>
      </c>
      <c r="D191" s="63" t="str">
        <f>'Orcamento-  sem EWG serviços'!D43</f>
        <v>ESMALTE DUAS DEMÃOS EM ESQUADRIAS DE MADEIRA</v>
      </c>
      <c r="E191" s="64" t="s">
        <v>38</v>
      </c>
      <c r="F191" s="33" t="s">
        <v>272</v>
      </c>
      <c r="G191" s="33"/>
      <c r="H191" s="33"/>
      <c r="I191" s="33"/>
      <c r="J191" s="33">
        <f>SUM(J192:J192)</f>
        <v>93.89</v>
      </c>
    </row>
    <row r="192" spans="1:12" s="38" customFormat="1" ht="51">
      <c r="A192" s="104"/>
      <c r="B192" s="104"/>
      <c r="C192" s="104"/>
      <c r="D192" s="101" t="s">
        <v>273</v>
      </c>
      <c r="E192" s="39"/>
      <c r="F192" s="35">
        <f>(-(G132+G136+G147+G149+G151+G153+G155+G157+G159+G161+G163+G166))+24-9.4</f>
        <v>93.89</v>
      </c>
      <c r="G192" s="35"/>
      <c r="H192" s="35"/>
      <c r="I192" s="35"/>
      <c r="J192" s="35">
        <f t="shared" ref="J192" si="19">PRODUCT(F192:I192)</f>
        <v>93.89</v>
      </c>
      <c r="K192" s="41"/>
      <c r="L192" s="41"/>
    </row>
    <row r="193" spans="1:12" s="38" customFormat="1">
      <c r="A193" s="104"/>
      <c r="B193" s="104"/>
      <c r="C193" s="104"/>
      <c r="D193" s="101"/>
      <c r="E193" s="39"/>
      <c r="F193" s="35"/>
      <c r="G193" s="35"/>
      <c r="H193" s="35"/>
      <c r="I193" s="35"/>
      <c r="J193" s="35"/>
      <c r="K193" s="41"/>
    </row>
    <row r="194" spans="1:12" s="5" customFormat="1" ht="19.5" customHeight="1">
      <c r="A194" s="62" t="s">
        <v>315</v>
      </c>
      <c r="B194" s="62" t="s">
        <v>139</v>
      </c>
      <c r="C194" s="37" t="s">
        <v>316</v>
      </c>
      <c r="D194" s="63" t="str">
        <f>'Orcamento-  sem EWG serviços'!D44</f>
        <v>CAIAÇÃO EM DUAS DEMÃOS COM SUPERCAL</v>
      </c>
      <c r="E194" s="64" t="s">
        <v>38</v>
      </c>
      <c r="F194" s="33"/>
      <c r="G194" s="33" t="s">
        <v>272</v>
      </c>
      <c r="H194" s="33"/>
      <c r="I194" s="33"/>
      <c r="J194" s="33">
        <f>SUM(J195:J201)</f>
        <v>321.815</v>
      </c>
    </row>
    <row r="195" spans="1:12" s="38" customFormat="1">
      <c r="A195" s="104"/>
      <c r="B195" s="104"/>
      <c r="C195" s="104"/>
      <c r="D195" s="101" t="s">
        <v>318</v>
      </c>
      <c r="E195" s="39"/>
      <c r="F195" s="35">
        <v>18.5</v>
      </c>
      <c r="G195" s="35"/>
      <c r="H195" s="35">
        <v>0.35</v>
      </c>
      <c r="I195" s="35"/>
      <c r="J195" s="35">
        <f t="shared" ref="J195:J198" si="20">PRODUCT(F195:I195)</f>
        <v>6.4749999999999996</v>
      </c>
      <c r="K195" s="41"/>
      <c r="L195" s="41"/>
    </row>
    <row r="196" spans="1:12" s="38" customFormat="1">
      <c r="A196" s="104"/>
      <c r="B196" s="104"/>
      <c r="C196" s="104"/>
      <c r="D196" s="101" t="s">
        <v>319</v>
      </c>
      <c r="E196" s="39"/>
      <c r="F196" s="35">
        <v>18.5</v>
      </c>
      <c r="G196" s="35"/>
      <c r="H196" s="35">
        <v>0.12</v>
      </c>
      <c r="I196" s="35"/>
      <c r="J196" s="35">
        <f t="shared" si="20"/>
        <v>2.2199999999999998</v>
      </c>
      <c r="K196" s="41"/>
      <c r="L196" s="41"/>
    </row>
    <row r="197" spans="1:12" s="38" customFormat="1">
      <c r="A197" s="104"/>
      <c r="B197" s="104"/>
      <c r="C197" s="104"/>
      <c r="D197" s="101" t="s">
        <v>320</v>
      </c>
      <c r="E197" s="39"/>
      <c r="F197" s="35">
        <v>35</v>
      </c>
      <c r="G197" s="35"/>
      <c r="H197" s="35">
        <v>1.8</v>
      </c>
      <c r="I197" s="35"/>
      <c r="J197" s="35">
        <f t="shared" si="20"/>
        <v>63</v>
      </c>
      <c r="K197" s="41"/>
      <c r="L197" s="41"/>
    </row>
    <row r="198" spans="1:12" s="38" customFormat="1">
      <c r="A198" s="104"/>
      <c r="B198" s="104"/>
      <c r="C198" s="104"/>
      <c r="D198" s="135" t="s">
        <v>248</v>
      </c>
      <c r="E198" s="39"/>
      <c r="F198" s="35"/>
      <c r="G198" s="35">
        <v>-9.8000000000000007</v>
      </c>
      <c r="H198" s="35"/>
      <c r="I198" s="35"/>
      <c r="J198" s="35">
        <f t="shared" si="20"/>
        <v>-9.8000000000000007</v>
      </c>
      <c r="K198" s="41"/>
      <c r="L198" s="41"/>
    </row>
    <row r="199" spans="1:12" s="38" customFormat="1">
      <c r="A199" s="104"/>
      <c r="B199" s="104"/>
      <c r="C199" s="104"/>
      <c r="D199" s="101" t="s">
        <v>321</v>
      </c>
      <c r="E199" s="39"/>
      <c r="F199" s="35">
        <v>57.7</v>
      </c>
      <c r="G199" s="35"/>
      <c r="H199" s="35">
        <v>1.8</v>
      </c>
      <c r="I199" s="35"/>
      <c r="J199" s="35">
        <f t="shared" ref="J199:J201" si="21">PRODUCT(F199:I199)</f>
        <v>103.86000000000001</v>
      </c>
      <c r="K199" s="41"/>
      <c r="L199" s="41"/>
    </row>
    <row r="200" spans="1:12" s="38" customFormat="1">
      <c r="A200" s="104"/>
      <c r="B200" s="104"/>
      <c r="C200" s="104"/>
      <c r="D200" s="101" t="s">
        <v>322</v>
      </c>
      <c r="E200" s="39"/>
      <c r="F200" s="35">
        <v>34.799999999999997</v>
      </c>
      <c r="G200" s="35"/>
      <c r="H200" s="35">
        <v>1.5</v>
      </c>
      <c r="I200" s="35"/>
      <c r="J200" s="35">
        <f t="shared" si="21"/>
        <v>52.199999999999996</v>
      </c>
      <c r="K200" s="41"/>
      <c r="L200" s="41"/>
    </row>
    <row r="201" spans="1:12" s="38" customFormat="1">
      <c r="A201" s="104"/>
      <c r="B201" s="104"/>
      <c r="C201" s="104"/>
      <c r="D201" s="101" t="s">
        <v>323</v>
      </c>
      <c r="E201" s="39"/>
      <c r="F201" s="35">
        <v>57.7</v>
      </c>
      <c r="G201" s="35"/>
      <c r="H201" s="35">
        <v>1.8</v>
      </c>
      <c r="I201" s="35"/>
      <c r="J201" s="35">
        <f t="shared" si="21"/>
        <v>103.86000000000001</v>
      </c>
      <c r="K201" s="41"/>
      <c r="L201" s="41"/>
    </row>
    <row r="202" spans="1:12" s="38" customFormat="1">
      <c r="A202" s="104"/>
      <c r="B202" s="104"/>
      <c r="C202" s="104"/>
      <c r="D202" s="101"/>
      <c r="E202" s="39"/>
      <c r="F202" s="35"/>
      <c r="G202" s="35"/>
      <c r="H202" s="35"/>
      <c r="I202" s="35"/>
      <c r="J202" s="35"/>
      <c r="K202" s="41"/>
      <c r="L202" s="41"/>
    </row>
    <row r="203" spans="1:12" s="7" customFormat="1">
      <c r="A203" s="51" t="s">
        <v>66</v>
      </c>
      <c r="B203" s="51"/>
      <c r="C203" s="51"/>
      <c r="D203" s="52" t="s">
        <v>79</v>
      </c>
      <c r="E203" s="53"/>
      <c r="F203" s="54"/>
      <c r="G203" s="54"/>
      <c r="H203" s="54"/>
      <c r="I203" s="54"/>
      <c r="J203" s="54"/>
    </row>
    <row r="204" spans="1:12" s="5" customFormat="1" ht="25.5">
      <c r="A204" s="62" t="s">
        <v>70</v>
      </c>
      <c r="B204" s="37" t="s">
        <v>139</v>
      </c>
      <c r="C204" s="37" t="s">
        <v>301</v>
      </c>
      <c r="D204" s="63" t="str">
        <f>'Orcamento-  sem EWG serviços'!D46</f>
        <v>LAVATÓRIO DE LOUÇA BRANCA S/COLUNA C/TORNEIRA PLÁSTICA E ACESSÓRIOS - PADRÃO POPULAR</v>
      </c>
      <c r="E204" s="64" t="s">
        <v>32</v>
      </c>
      <c r="F204" s="33"/>
      <c r="G204" s="33"/>
      <c r="H204" s="33"/>
      <c r="I204" s="33"/>
      <c r="J204" s="33">
        <f>SUM(J205:J207)</f>
        <v>2</v>
      </c>
    </row>
    <row r="205" spans="1:12" s="38" customFormat="1">
      <c r="A205" s="34"/>
      <c r="B205" s="34"/>
      <c r="C205" s="34"/>
      <c r="D205" s="23" t="s">
        <v>134</v>
      </c>
      <c r="E205" s="39"/>
      <c r="F205" s="35"/>
      <c r="G205" s="35"/>
      <c r="H205" s="35"/>
      <c r="I205" s="35">
        <v>1</v>
      </c>
      <c r="J205" s="35">
        <f>PRODUCT(F205:I205)</f>
        <v>1</v>
      </c>
      <c r="K205" s="41"/>
    </row>
    <row r="206" spans="1:12" s="38" customFormat="1">
      <c r="A206" s="34"/>
      <c r="B206" s="34"/>
      <c r="C206" s="34"/>
      <c r="D206" s="106" t="s">
        <v>303</v>
      </c>
      <c r="E206" s="39"/>
      <c r="F206" s="35"/>
      <c r="G206" s="35"/>
      <c r="H206" s="35"/>
      <c r="I206" s="35">
        <v>1</v>
      </c>
      <c r="J206" s="35">
        <f>PRODUCT(F206:I206)</f>
        <v>1</v>
      </c>
      <c r="K206" s="41"/>
    </row>
    <row r="207" spans="1:12" s="5" customFormat="1">
      <c r="A207" s="9"/>
      <c r="B207" s="9"/>
      <c r="C207" s="9"/>
      <c r="D207" s="44"/>
      <c r="E207" s="4"/>
      <c r="F207" s="33"/>
      <c r="G207" s="33"/>
      <c r="H207" s="33"/>
      <c r="I207" s="33"/>
      <c r="J207" s="24"/>
    </row>
    <row r="208" spans="1:12" s="5" customFormat="1" ht="51">
      <c r="A208" s="62" t="s">
        <v>304</v>
      </c>
      <c r="B208" s="62" t="s">
        <v>34</v>
      </c>
      <c r="C208" s="37" t="s">
        <v>80</v>
      </c>
      <c r="D208" s="63" t="str">
        <f>'Orcamento-  sem EWG serviços'!D47</f>
        <v>VASO SANITARIO SIFONADO CONVENCIONAL COM LOUÇA BRANCA, INCLUSO CONJUNTO DE LIGAÇÃO PARA BACIA SANITÁRIA AJUSTÁVEL - FORNECIMENTO E INSTALAÇÃO. AF_10/2016</v>
      </c>
      <c r="E208" s="64" t="s">
        <v>32</v>
      </c>
      <c r="F208" s="33"/>
      <c r="G208" s="33"/>
      <c r="H208" s="33"/>
      <c r="I208" s="33"/>
      <c r="J208" s="33">
        <f>SUM(J209:J210)</f>
        <v>3</v>
      </c>
    </row>
    <row r="209" spans="1:11" s="5" customFormat="1">
      <c r="A209" s="62"/>
      <c r="B209" s="62"/>
      <c r="C209" s="62"/>
      <c r="D209" s="101"/>
      <c r="E209" s="64"/>
      <c r="F209" s="33"/>
      <c r="G209" s="33"/>
      <c r="H209" s="33"/>
      <c r="I209" s="33"/>
      <c r="J209" s="24"/>
    </row>
    <row r="210" spans="1:11" s="38" customFormat="1">
      <c r="A210" s="34"/>
      <c r="B210" s="34"/>
      <c r="C210" s="34"/>
      <c r="D210" s="23" t="s">
        <v>134</v>
      </c>
      <c r="E210" s="39"/>
      <c r="F210" s="35"/>
      <c r="G210" s="35"/>
      <c r="H210" s="35"/>
      <c r="I210" s="35">
        <v>3</v>
      </c>
      <c r="J210" s="35">
        <f>PRODUCT(F210:I210)</f>
        <v>3</v>
      </c>
      <c r="K210" s="41"/>
    </row>
    <row r="211" spans="1:11" s="38" customFormat="1">
      <c r="A211" s="34"/>
      <c r="B211" s="34"/>
      <c r="C211" s="34"/>
      <c r="D211" s="23"/>
      <c r="E211" s="39"/>
      <c r="F211" s="35"/>
      <c r="G211" s="35"/>
      <c r="H211" s="35"/>
      <c r="I211" s="35"/>
      <c r="J211" s="35"/>
      <c r="K211" s="41"/>
    </row>
    <row r="212" spans="1:11" s="7" customFormat="1">
      <c r="A212" s="51" t="s">
        <v>159</v>
      </c>
      <c r="B212" s="51"/>
      <c r="C212" s="51"/>
      <c r="D212" s="52" t="s">
        <v>78</v>
      </c>
      <c r="E212" s="53"/>
      <c r="F212" s="54"/>
      <c r="G212" s="54"/>
      <c r="H212" s="54"/>
      <c r="I212" s="54"/>
      <c r="J212" s="54"/>
    </row>
    <row r="213" spans="1:11" s="5" customFormat="1" ht="25.5">
      <c r="A213" s="62" t="s">
        <v>160</v>
      </c>
      <c r="B213" s="62" t="s">
        <v>34</v>
      </c>
      <c r="C213" s="37" t="s">
        <v>305</v>
      </c>
      <c r="D213" s="63" t="str">
        <f>'Orcamento-  sem EWG serviços'!D49</f>
        <v>LÂMPADA COMPACTA DE LED 10 W, BASE E27 - FORNECIMENTO E INSTALAÇÃO. AF_02/2020</v>
      </c>
      <c r="E213" s="64" t="s">
        <v>32</v>
      </c>
      <c r="F213" s="33"/>
      <c r="G213" s="33"/>
      <c r="H213" s="33"/>
      <c r="I213" s="33"/>
      <c r="J213" s="33">
        <f>J214+J215</f>
        <v>18</v>
      </c>
    </row>
    <row r="214" spans="1:11" s="38" customFormat="1">
      <c r="A214" s="34"/>
      <c r="B214" s="34"/>
      <c r="C214" s="34"/>
      <c r="D214" s="101" t="s">
        <v>164</v>
      </c>
      <c r="E214" s="39"/>
      <c r="F214" s="35"/>
      <c r="G214" s="35"/>
      <c r="H214" s="35"/>
      <c r="I214" s="35"/>
      <c r="J214" s="35"/>
      <c r="K214" s="41"/>
    </row>
    <row r="215" spans="1:11" s="38" customFormat="1">
      <c r="A215" s="34"/>
      <c r="B215" s="34"/>
      <c r="C215" s="34"/>
      <c r="D215" s="106" t="s">
        <v>309</v>
      </c>
      <c r="E215" s="39"/>
      <c r="F215" s="35"/>
      <c r="G215" s="35"/>
      <c r="H215" s="35"/>
      <c r="I215" s="35">
        <v>18</v>
      </c>
      <c r="J215" s="35">
        <f>I215</f>
        <v>18</v>
      </c>
      <c r="K215" s="41"/>
    </row>
    <row r="216" spans="1:11" s="38" customFormat="1">
      <c r="A216" s="34"/>
      <c r="B216" s="34"/>
      <c r="C216" s="34"/>
      <c r="D216" s="106"/>
      <c r="E216" s="39"/>
      <c r="F216" s="35"/>
      <c r="G216" s="35"/>
      <c r="H216" s="35"/>
      <c r="I216" s="35"/>
      <c r="J216" s="35"/>
      <c r="K216" s="41"/>
    </row>
    <row r="217" spans="1:11" s="5" customFormat="1" ht="25.5">
      <c r="A217" s="62" t="s">
        <v>161</v>
      </c>
      <c r="B217" s="62" t="s">
        <v>34</v>
      </c>
      <c r="C217" s="105" t="s">
        <v>307</v>
      </c>
      <c r="D217" s="63" t="str">
        <f>'Orcamento-  sem EWG serviços'!D50</f>
        <v>LÂMPADA TUBULAR LED DE 18/20 W, BASE G13 - FORNECIMENTO E INSTALAÇÃO. AF_02/2020_P</v>
      </c>
      <c r="E217" s="64" t="s">
        <v>32</v>
      </c>
      <c r="F217" s="33"/>
      <c r="G217" s="33"/>
      <c r="H217" s="33"/>
      <c r="I217" s="33"/>
      <c r="J217" s="33">
        <f>J219</f>
        <v>36</v>
      </c>
    </row>
    <row r="218" spans="1:11" s="5" customFormat="1">
      <c r="A218" s="62"/>
      <c r="B218" s="62"/>
      <c r="C218" s="62"/>
      <c r="D218" s="101" t="s">
        <v>164</v>
      </c>
      <c r="E218" s="64"/>
      <c r="F218" s="33"/>
      <c r="G218" s="33"/>
      <c r="H218" s="33"/>
      <c r="I218" s="33"/>
      <c r="J218" s="24"/>
    </row>
    <row r="219" spans="1:11" s="38" customFormat="1">
      <c r="A219" s="34"/>
      <c r="B219" s="34"/>
      <c r="C219" s="34"/>
      <c r="D219" s="106" t="s">
        <v>309</v>
      </c>
      <c r="E219" s="39"/>
      <c r="F219" s="35"/>
      <c r="G219" s="35"/>
      <c r="H219" s="35"/>
      <c r="I219" s="35">
        <v>36</v>
      </c>
      <c r="J219" s="35">
        <f>PRODUCT(F219:I219)</f>
        <v>36</v>
      </c>
      <c r="K219" s="41"/>
    </row>
    <row r="220" spans="1:11" s="38" customFormat="1">
      <c r="A220" s="34"/>
      <c r="B220" s="34"/>
      <c r="C220" s="34"/>
      <c r="D220" s="106"/>
      <c r="E220" s="39"/>
      <c r="F220" s="35"/>
      <c r="G220" s="35"/>
      <c r="H220" s="35"/>
      <c r="I220" s="35"/>
      <c r="J220" s="35"/>
      <c r="K220" s="41"/>
    </row>
    <row r="221" spans="1:11" s="5" customFormat="1" ht="38.25">
      <c r="A221" s="62" t="s">
        <v>162</v>
      </c>
      <c r="B221" s="62" t="s">
        <v>139</v>
      </c>
      <c r="C221" s="105" t="s">
        <v>310</v>
      </c>
      <c r="D221" s="63" t="s">
        <v>311</v>
      </c>
      <c r="E221" s="64" t="s">
        <v>32</v>
      </c>
      <c r="F221" s="33"/>
      <c r="G221" s="33"/>
      <c r="H221" s="33"/>
      <c r="I221" s="33"/>
      <c r="J221" s="33">
        <f>J223</f>
        <v>2</v>
      </c>
    </row>
    <row r="222" spans="1:11" s="5" customFormat="1">
      <c r="A222" s="62"/>
      <c r="B222" s="62"/>
      <c r="C222" s="62"/>
      <c r="D222" s="101" t="s">
        <v>164</v>
      </c>
      <c r="E222" s="64"/>
      <c r="F222" s="33"/>
      <c r="G222" s="33"/>
      <c r="H222" s="33"/>
      <c r="I222" s="33"/>
      <c r="J222" s="24"/>
    </row>
    <row r="223" spans="1:11" s="38" customFormat="1">
      <c r="A223" s="34"/>
      <c r="B223" s="34"/>
      <c r="C223" s="34"/>
      <c r="D223" s="106" t="s">
        <v>313</v>
      </c>
      <c r="E223" s="39"/>
      <c r="F223" s="35"/>
      <c r="G223" s="35"/>
      <c r="H223" s="35"/>
      <c r="I223" s="35">
        <v>2</v>
      </c>
      <c r="J223" s="35">
        <f>PRODUCT(F223:I223)</f>
        <v>2</v>
      </c>
      <c r="K223" s="41"/>
    </row>
  </sheetData>
  <mergeCells count="15">
    <mergeCell ref="A7:J7"/>
    <mergeCell ref="A1:D2"/>
    <mergeCell ref="E1:J1"/>
    <mergeCell ref="E2:J2"/>
    <mergeCell ref="A3:C3"/>
    <mergeCell ref="E3:J3"/>
    <mergeCell ref="A4:C4"/>
    <mergeCell ref="E4:F4"/>
    <mergeCell ref="G4:H4"/>
    <mergeCell ref="I4:J4"/>
    <mergeCell ref="A5:C5"/>
    <mergeCell ref="E5:F5"/>
    <mergeCell ref="G5:H5"/>
    <mergeCell ref="I5:J5"/>
    <mergeCell ref="A6:J6"/>
  </mergeCells>
  <pageMargins left="0.51181102362204722" right="0.51181102362204722" top="0.59055118110236227" bottom="0.78740157480314965" header="0.31496062992125984" footer="0.31496062992125984"/>
  <pageSetup paperSize="9" scale="63" fitToHeight="0" orientation="portrait" verticalDpi="300" r:id="rId1"/>
  <rowBreaks count="1" manualBreakCount="1">
    <brk id="1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BreakPreview" zoomScale="60" workbookViewId="0">
      <selection activeCell="A7" sqref="A7:S8"/>
    </sheetView>
  </sheetViews>
  <sheetFormatPr defaultRowHeight="15"/>
  <cols>
    <col min="9" max="9" width="11.28515625" bestFit="1" customWidth="1"/>
    <col min="10" max="10" width="6.85546875" bestFit="1" customWidth="1"/>
    <col min="11" max="11" width="11.28515625" bestFit="1" customWidth="1"/>
  </cols>
  <sheetData>
    <row r="1" spans="1:19">
      <c r="A1" s="192" t="s">
        <v>82</v>
      </c>
      <c r="B1" s="193"/>
      <c r="C1" s="193"/>
      <c r="D1" s="193"/>
      <c r="E1" s="193"/>
      <c r="F1" s="193"/>
      <c r="G1" s="193"/>
      <c r="H1" s="193"/>
      <c r="I1" s="193"/>
      <c r="J1" s="193"/>
      <c r="K1" s="193"/>
      <c r="L1" s="193"/>
      <c r="M1" s="193"/>
      <c r="N1" s="193"/>
      <c r="O1" s="193"/>
      <c r="P1" s="193"/>
      <c r="Q1" s="193"/>
      <c r="R1" s="193"/>
      <c r="S1" s="194"/>
    </row>
    <row r="2" spans="1:19">
      <c r="A2" s="195"/>
      <c r="B2" s="196"/>
      <c r="C2" s="196"/>
      <c r="D2" s="196"/>
      <c r="E2" s="196"/>
      <c r="F2" s="196"/>
      <c r="G2" s="196"/>
      <c r="H2" s="196"/>
      <c r="I2" s="196"/>
      <c r="J2" s="196"/>
      <c r="K2" s="196"/>
      <c r="L2" s="196"/>
      <c r="M2" s="196"/>
      <c r="N2" s="196"/>
      <c r="O2" s="196"/>
      <c r="P2" s="196"/>
      <c r="Q2" s="196"/>
      <c r="R2" s="196"/>
      <c r="S2" s="197"/>
    </row>
    <row r="3" spans="1:19">
      <c r="A3" s="198" t="s">
        <v>83</v>
      </c>
      <c r="B3" s="199"/>
      <c r="C3" s="199"/>
      <c r="D3" s="199"/>
      <c r="E3" s="199"/>
      <c r="F3" s="200" t="s">
        <v>325</v>
      </c>
      <c r="G3" s="200"/>
      <c r="H3" s="200"/>
      <c r="I3" s="200"/>
      <c r="J3" s="200"/>
      <c r="K3" s="200"/>
      <c r="L3" s="200"/>
      <c r="M3" s="200"/>
      <c r="N3" s="200"/>
      <c r="O3" s="200"/>
      <c r="P3" s="200"/>
      <c r="Q3" s="200"/>
      <c r="R3" s="200"/>
      <c r="S3" s="201"/>
    </row>
    <row r="4" spans="1:19">
      <c r="A4" s="202" t="s">
        <v>16</v>
      </c>
      <c r="B4" s="203"/>
      <c r="C4" s="203"/>
      <c r="D4" s="203"/>
      <c r="E4" s="203"/>
      <c r="F4" s="200"/>
      <c r="G4" s="200"/>
      <c r="H4" s="200"/>
      <c r="I4" s="200"/>
      <c r="J4" s="200"/>
      <c r="K4" s="200"/>
      <c r="L4" s="200"/>
      <c r="M4" s="200"/>
      <c r="N4" s="200"/>
      <c r="O4" s="200"/>
      <c r="P4" s="200"/>
      <c r="Q4" s="200"/>
      <c r="R4" s="200"/>
      <c r="S4" s="201"/>
    </row>
    <row r="5" spans="1:19">
      <c r="A5" s="204" t="s">
        <v>84</v>
      </c>
      <c r="B5" s="205"/>
      <c r="C5" s="205"/>
      <c r="D5" s="205"/>
      <c r="E5" s="205"/>
      <c r="F5" s="206">
        <v>44074</v>
      </c>
      <c r="G5" s="206"/>
      <c r="H5" s="206"/>
      <c r="I5" s="206"/>
      <c r="J5" s="206"/>
      <c r="K5" s="206"/>
      <c r="L5" s="205"/>
      <c r="M5" s="205"/>
      <c r="N5" s="205"/>
      <c r="O5" s="205"/>
      <c r="P5" s="207"/>
      <c r="Q5" s="207"/>
      <c r="R5" s="207"/>
      <c r="S5" s="208"/>
    </row>
    <row r="6" spans="1:19" ht="15.75" thickBot="1">
      <c r="A6" s="214" t="s">
        <v>19</v>
      </c>
      <c r="B6" s="215"/>
      <c r="C6" s="215"/>
      <c r="D6" s="215"/>
      <c r="E6" s="215"/>
      <c r="F6" s="216" t="s">
        <v>166</v>
      </c>
      <c r="G6" s="216"/>
      <c r="H6" s="216"/>
      <c r="I6" s="216"/>
      <c r="J6" s="216"/>
      <c r="K6" s="216"/>
      <c r="L6" s="216"/>
      <c r="M6" s="216"/>
      <c r="N6" s="216"/>
      <c r="O6" s="216"/>
      <c r="P6" s="216"/>
      <c r="Q6" s="216"/>
      <c r="R6" s="216"/>
      <c r="S6" s="217"/>
    </row>
    <row r="7" spans="1:19">
      <c r="A7" s="218"/>
      <c r="B7" s="218"/>
      <c r="C7" s="218"/>
      <c r="D7" s="218"/>
      <c r="E7" s="218"/>
      <c r="F7" s="218"/>
      <c r="G7" s="218"/>
      <c r="H7" s="218"/>
      <c r="I7" s="218"/>
      <c r="J7" s="218"/>
      <c r="K7" s="218"/>
      <c r="L7" s="218"/>
      <c r="M7" s="218"/>
      <c r="N7" s="218"/>
      <c r="O7" s="218"/>
      <c r="P7" s="218"/>
      <c r="Q7" s="218"/>
      <c r="R7" s="218"/>
      <c r="S7" s="218"/>
    </row>
    <row r="8" spans="1:19" ht="15.75" thickBot="1">
      <c r="A8" s="219"/>
      <c r="B8" s="219"/>
      <c r="C8" s="219"/>
      <c r="D8" s="219"/>
      <c r="E8" s="219"/>
      <c r="F8" s="219"/>
      <c r="G8" s="219"/>
      <c r="H8" s="219"/>
      <c r="I8" s="219"/>
      <c r="J8" s="219"/>
      <c r="K8" s="219"/>
      <c r="L8" s="219"/>
      <c r="M8" s="219"/>
      <c r="N8" s="219"/>
      <c r="O8" s="219"/>
      <c r="P8" s="219"/>
      <c r="Q8" s="219"/>
      <c r="R8" s="219"/>
      <c r="S8" s="219"/>
    </row>
    <row r="9" spans="1:19">
      <c r="A9" s="220" t="s">
        <v>85</v>
      </c>
      <c r="B9" s="221"/>
      <c r="C9" s="221"/>
      <c r="D9" s="221"/>
      <c r="E9" s="221"/>
      <c r="F9" s="222"/>
      <c r="G9" s="223" t="s">
        <v>86</v>
      </c>
      <c r="H9" s="223"/>
      <c r="I9" s="223"/>
      <c r="J9" s="223"/>
      <c r="K9" s="223"/>
      <c r="L9" s="223"/>
      <c r="M9" s="223"/>
      <c r="N9" s="223"/>
      <c r="O9" s="223"/>
      <c r="P9" s="223"/>
      <c r="Q9" s="223"/>
      <c r="R9" s="223"/>
      <c r="S9" s="224"/>
    </row>
    <row r="10" spans="1:19">
      <c r="A10" s="65" t="s">
        <v>87</v>
      </c>
      <c r="B10" s="225" t="s">
        <v>88</v>
      </c>
      <c r="C10" s="225"/>
      <c r="D10" s="225"/>
      <c r="E10" s="225" t="s">
        <v>89</v>
      </c>
      <c r="F10" s="226"/>
      <c r="G10" s="66"/>
      <c r="H10" s="67"/>
      <c r="I10" s="67"/>
      <c r="J10" s="67"/>
      <c r="K10" s="67"/>
      <c r="L10" s="67"/>
      <c r="M10" s="67"/>
      <c r="N10" s="67"/>
      <c r="O10" s="67"/>
      <c r="P10" s="67"/>
      <c r="Q10" s="67"/>
      <c r="R10" s="67"/>
      <c r="S10" s="68"/>
    </row>
    <row r="11" spans="1:19">
      <c r="A11" s="69" t="s">
        <v>90</v>
      </c>
      <c r="B11" s="211" t="s">
        <v>91</v>
      </c>
      <c r="C11" s="211"/>
      <c r="D11" s="211"/>
      <c r="E11" s="212">
        <v>3</v>
      </c>
      <c r="F11" s="213"/>
      <c r="G11" s="227" t="s">
        <v>92</v>
      </c>
      <c r="H11" s="229" t="s">
        <v>93</v>
      </c>
      <c r="I11" s="70" t="s">
        <v>94</v>
      </c>
      <c r="J11" s="70" t="s">
        <v>95</v>
      </c>
      <c r="K11" s="70" t="s">
        <v>96</v>
      </c>
      <c r="L11" s="70" t="s">
        <v>95</v>
      </c>
      <c r="M11" s="70" t="s">
        <v>97</v>
      </c>
      <c r="N11" s="70" t="s">
        <v>95</v>
      </c>
      <c r="O11" s="70" t="s">
        <v>98</v>
      </c>
      <c r="P11" s="70" t="s">
        <v>95</v>
      </c>
      <c r="Q11" s="70" t="s">
        <v>99</v>
      </c>
      <c r="R11" s="231" t="s">
        <v>100</v>
      </c>
      <c r="S11" s="209">
        <v>1</v>
      </c>
    </row>
    <row r="12" spans="1:19">
      <c r="A12" s="69" t="s">
        <v>101</v>
      </c>
      <c r="B12" s="211" t="s">
        <v>102</v>
      </c>
      <c r="C12" s="211"/>
      <c r="D12" s="211"/>
      <c r="E12" s="212">
        <v>1.27</v>
      </c>
      <c r="F12" s="213"/>
      <c r="G12" s="228"/>
      <c r="H12" s="230"/>
      <c r="I12" s="71"/>
      <c r="J12" s="71"/>
      <c r="K12" s="71"/>
      <c r="L12" s="71"/>
      <c r="M12" s="71" t="s">
        <v>103</v>
      </c>
      <c r="N12" s="71"/>
      <c r="O12" s="71"/>
      <c r="P12" s="72"/>
      <c r="Q12" s="72"/>
      <c r="R12" s="232"/>
      <c r="S12" s="210"/>
    </row>
    <row r="13" spans="1:19">
      <c r="A13" s="69" t="s">
        <v>104</v>
      </c>
      <c r="B13" s="211" t="s">
        <v>105</v>
      </c>
      <c r="C13" s="211"/>
      <c r="D13" s="211"/>
      <c r="E13" s="212">
        <v>0.8</v>
      </c>
      <c r="F13" s="213"/>
      <c r="G13" s="73"/>
      <c r="H13" s="74"/>
      <c r="I13" s="74"/>
      <c r="J13" s="74"/>
      <c r="K13" s="74"/>
      <c r="L13" s="74"/>
      <c r="M13" s="74"/>
      <c r="N13" s="74"/>
      <c r="O13" s="74"/>
      <c r="P13" s="67"/>
      <c r="Q13" s="67"/>
      <c r="R13" s="67"/>
      <c r="S13" s="68"/>
    </row>
    <row r="14" spans="1:19">
      <c r="A14" s="233" t="s">
        <v>106</v>
      </c>
      <c r="B14" s="234"/>
      <c r="C14" s="234"/>
      <c r="D14" s="234"/>
      <c r="E14" s="234"/>
      <c r="F14" s="234"/>
      <c r="G14" s="235" t="s">
        <v>107</v>
      </c>
      <c r="H14" s="75" t="s">
        <v>108</v>
      </c>
      <c r="I14" s="76">
        <f>1+E11/100</f>
        <v>1.03</v>
      </c>
      <c r="J14" s="77" t="s">
        <v>109</v>
      </c>
      <c r="K14" s="76">
        <f>1+E12/100</f>
        <v>1.0126999999999999</v>
      </c>
      <c r="L14" s="76" t="s">
        <v>110</v>
      </c>
      <c r="M14" s="76">
        <f>1+E13/100</f>
        <v>1.008</v>
      </c>
      <c r="N14" s="76" t="s">
        <v>109</v>
      </c>
      <c r="O14" s="76">
        <f>1+E16/100</f>
        <v>1.0716000000000001</v>
      </c>
      <c r="P14" s="78" t="s">
        <v>111</v>
      </c>
      <c r="Q14" s="78">
        <f>1+E26/100</f>
        <v>1.0059</v>
      </c>
      <c r="R14" s="78" t="s">
        <v>112</v>
      </c>
      <c r="S14" s="236">
        <v>-1</v>
      </c>
    </row>
    <row r="15" spans="1:19">
      <c r="A15" s="65" t="s">
        <v>87</v>
      </c>
      <c r="B15" s="225" t="s">
        <v>88</v>
      </c>
      <c r="C15" s="225"/>
      <c r="D15" s="225"/>
      <c r="E15" s="225" t="s">
        <v>89</v>
      </c>
      <c r="F15" s="226"/>
      <c r="G15" s="235"/>
      <c r="H15" s="79"/>
      <c r="I15" s="80"/>
      <c r="J15" s="80"/>
      <c r="K15" s="81" t="s">
        <v>113</v>
      </c>
      <c r="L15" s="82" t="s">
        <v>100</v>
      </c>
      <c r="M15" s="80">
        <f>E23/100</f>
        <v>0.1065</v>
      </c>
      <c r="N15" s="83" t="s">
        <v>112</v>
      </c>
      <c r="O15" s="80"/>
      <c r="P15" s="84"/>
      <c r="Q15" s="84"/>
      <c r="R15" s="84"/>
      <c r="S15" s="236"/>
    </row>
    <row r="16" spans="1:19">
      <c r="A16" s="69" t="s">
        <v>114</v>
      </c>
      <c r="B16" s="211" t="s">
        <v>115</v>
      </c>
      <c r="C16" s="211"/>
      <c r="D16" s="211"/>
      <c r="E16" s="212">
        <v>7.16</v>
      </c>
      <c r="F16" s="213"/>
      <c r="G16" s="85"/>
      <c r="H16" s="86"/>
      <c r="I16" s="86"/>
      <c r="J16" s="86"/>
      <c r="K16" s="86"/>
      <c r="L16" s="86"/>
      <c r="M16" s="86"/>
      <c r="N16" s="86"/>
      <c r="O16" s="86"/>
      <c r="P16" s="87"/>
      <c r="Q16" s="87"/>
      <c r="R16" s="87"/>
      <c r="S16" s="88"/>
    </row>
    <row r="17" spans="1:19">
      <c r="A17" s="233" t="s">
        <v>116</v>
      </c>
      <c r="B17" s="234"/>
      <c r="C17" s="234"/>
      <c r="D17" s="234"/>
      <c r="E17" s="234"/>
      <c r="F17" s="234"/>
      <c r="G17" s="85"/>
      <c r="H17" s="86"/>
      <c r="I17" s="238" t="s">
        <v>1</v>
      </c>
      <c r="J17" s="238" t="s">
        <v>93</v>
      </c>
      <c r="K17" s="89">
        <f>I14*K14*M14*O14*Q14</f>
        <v>1.1333552999707412</v>
      </c>
      <c r="L17" s="238" t="s">
        <v>100</v>
      </c>
      <c r="M17" s="237">
        <v>1</v>
      </c>
      <c r="N17" s="86"/>
      <c r="O17" s="86"/>
      <c r="P17" s="87"/>
      <c r="Q17" s="87"/>
      <c r="R17" s="87"/>
      <c r="S17" s="88"/>
    </row>
    <row r="18" spans="1:19">
      <c r="A18" s="65" t="s">
        <v>87</v>
      </c>
      <c r="B18" s="225" t="s">
        <v>88</v>
      </c>
      <c r="C18" s="225"/>
      <c r="D18" s="225"/>
      <c r="E18" s="225" t="s">
        <v>89</v>
      </c>
      <c r="F18" s="226"/>
      <c r="G18" s="85"/>
      <c r="H18" s="86"/>
      <c r="I18" s="238"/>
      <c r="J18" s="238"/>
      <c r="K18" s="90">
        <f>1-M15</f>
        <v>0.89349999999999996</v>
      </c>
      <c r="L18" s="238"/>
      <c r="M18" s="237"/>
      <c r="N18" s="86"/>
      <c r="O18" s="86"/>
      <c r="P18" s="87"/>
      <c r="Q18" s="87"/>
      <c r="R18" s="87"/>
      <c r="S18" s="88"/>
    </row>
    <row r="19" spans="1:19">
      <c r="A19" s="69" t="s">
        <v>117</v>
      </c>
      <c r="B19" s="211" t="s">
        <v>118</v>
      </c>
      <c r="C19" s="211"/>
      <c r="D19" s="211"/>
      <c r="E19" s="212">
        <v>3</v>
      </c>
      <c r="F19" s="213"/>
      <c r="G19" s="73"/>
      <c r="H19" s="74"/>
      <c r="I19" s="74"/>
      <c r="J19" s="74"/>
      <c r="K19" s="74"/>
      <c r="L19" s="74"/>
      <c r="M19" s="74"/>
      <c r="N19" s="74"/>
      <c r="O19" s="74"/>
      <c r="P19" s="67"/>
      <c r="Q19" s="67"/>
      <c r="R19" s="67"/>
      <c r="S19" s="68"/>
    </row>
    <row r="20" spans="1:19">
      <c r="A20" s="69" t="s">
        <v>119</v>
      </c>
      <c r="B20" s="211" t="s">
        <v>120</v>
      </c>
      <c r="C20" s="211"/>
      <c r="D20" s="211"/>
      <c r="E20" s="212">
        <v>0.65</v>
      </c>
      <c r="F20" s="213"/>
      <c r="G20" s="73"/>
      <c r="H20" s="74"/>
      <c r="I20" s="80" t="s">
        <v>1</v>
      </c>
      <c r="J20" s="80" t="s">
        <v>93</v>
      </c>
      <c r="K20" s="91">
        <f>TRUNC((K17/K18),4)</f>
        <v>1.2684</v>
      </c>
      <c r="L20" s="80" t="s">
        <v>100</v>
      </c>
      <c r="M20" s="92">
        <v>1</v>
      </c>
      <c r="N20" s="74"/>
      <c r="O20" s="74"/>
      <c r="P20" s="67"/>
      <c r="Q20" s="67"/>
      <c r="R20" s="67"/>
      <c r="S20" s="68"/>
    </row>
    <row r="21" spans="1:19" ht="15.75" thickBot="1">
      <c r="A21" s="69" t="s">
        <v>121</v>
      </c>
      <c r="B21" s="211" t="s">
        <v>122</v>
      </c>
      <c r="C21" s="211"/>
      <c r="D21" s="211"/>
      <c r="E21" s="212">
        <v>2.5</v>
      </c>
      <c r="F21" s="213"/>
      <c r="G21" s="73"/>
      <c r="H21" s="74"/>
      <c r="I21" s="74"/>
      <c r="J21" s="74"/>
      <c r="K21" s="74"/>
      <c r="L21" s="74"/>
      <c r="M21" s="74"/>
      <c r="N21" s="74"/>
      <c r="O21" s="74"/>
      <c r="P21" s="67"/>
      <c r="Q21" s="67"/>
      <c r="R21" s="67"/>
      <c r="S21" s="68"/>
    </row>
    <row r="22" spans="1:19" ht="15.75" thickBot="1">
      <c r="A22" s="69" t="s">
        <v>123</v>
      </c>
      <c r="B22" s="239" t="s">
        <v>124</v>
      </c>
      <c r="C22" s="240"/>
      <c r="D22" s="241"/>
      <c r="E22" s="212">
        <v>4.5</v>
      </c>
      <c r="F22" s="213"/>
      <c r="G22" s="73"/>
      <c r="H22" s="74"/>
      <c r="I22" s="93" t="s">
        <v>1</v>
      </c>
      <c r="J22" s="94" t="s">
        <v>93</v>
      </c>
      <c r="K22" s="95">
        <f>TRUNC((K20-M20),4)</f>
        <v>0.26840000000000003</v>
      </c>
      <c r="L22" s="74"/>
      <c r="M22" s="74"/>
      <c r="N22" s="74"/>
      <c r="O22" s="74"/>
      <c r="P22" s="67"/>
      <c r="Q22" s="67"/>
      <c r="R22" s="67"/>
      <c r="S22" s="68"/>
    </row>
    <row r="23" spans="1:19">
      <c r="A23" s="242" t="s">
        <v>125</v>
      </c>
      <c r="B23" s="211"/>
      <c r="C23" s="211"/>
      <c r="D23" s="211"/>
      <c r="E23" s="212">
        <f>E19+E20+E21+E22</f>
        <v>10.65</v>
      </c>
      <c r="F23" s="213"/>
      <c r="G23" s="73"/>
      <c r="H23" s="74"/>
      <c r="I23" s="74"/>
      <c r="J23" s="74"/>
      <c r="K23" s="74"/>
      <c r="L23" s="74"/>
      <c r="M23" s="74"/>
      <c r="N23" s="74"/>
      <c r="O23" s="74"/>
      <c r="P23" s="67"/>
      <c r="Q23" s="67"/>
      <c r="R23" s="67"/>
      <c r="S23" s="68"/>
    </row>
    <row r="24" spans="1:19">
      <c r="A24" s="233" t="s">
        <v>126</v>
      </c>
      <c r="B24" s="234"/>
      <c r="C24" s="234"/>
      <c r="D24" s="234"/>
      <c r="E24" s="234"/>
      <c r="F24" s="234"/>
      <c r="G24" s="73"/>
      <c r="H24" s="74"/>
      <c r="I24" s="74"/>
      <c r="J24" s="74"/>
      <c r="K24" s="74"/>
      <c r="L24" s="74"/>
      <c r="M24" s="74"/>
      <c r="N24" s="74"/>
      <c r="O24" s="74"/>
      <c r="P24" s="67"/>
      <c r="Q24" s="67"/>
      <c r="R24" s="67"/>
      <c r="S24" s="68"/>
    </row>
    <row r="25" spans="1:19">
      <c r="A25" s="65" t="s">
        <v>87</v>
      </c>
      <c r="B25" s="225" t="s">
        <v>88</v>
      </c>
      <c r="C25" s="225"/>
      <c r="D25" s="225"/>
      <c r="E25" s="225" t="s">
        <v>89</v>
      </c>
      <c r="F25" s="226"/>
      <c r="G25" s="73"/>
      <c r="H25" s="74"/>
      <c r="I25" s="74"/>
      <c r="J25" s="74"/>
      <c r="K25" s="74"/>
      <c r="L25" s="74"/>
      <c r="M25" s="74"/>
      <c r="N25" s="74"/>
      <c r="O25" s="74"/>
      <c r="P25" s="67"/>
      <c r="Q25" s="67"/>
      <c r="R25" s="67"/>
      <c r="S25" s="68"/>
    </row>
    <row r="26" spans="1:19" ht="15.75" thickBot="1">
      <c r="A26" s="96" t="s">
        <v>127</v>
      </c>
      <c r="B26" s="247" t="s">
        <v>128</v>
      </c>
      <c r="C26" s="247"/>
      <c r="D26" s="247"/>
      <c r="E26" s="248">
        <v>0.59</v>
      </c>
      <c r="F26" s="249"/>
      <c r="G26" s="97"/>
      <c r="H26" s="98"/>
      <c r="I26" s="98"/>
      <c r="J26" s="98"/>
      <c r="K26" s="98"/>
      <c r="L26" s="98"/>
      <c r="M26" s="98"/>
      <c r="N26" s="98"/>
      <c r="O26" s="98"/>
      <c r="P26" s="99"/>
      <c r="Q26" s="99"/>
      <c r="R26" s="99"/>
      <c r="S26" s="100"/>
    </row>
    <row r="27" spans="1:19">
      <c r="A27" s="250"/>
      <c r="B27" s="250"/>
      <c r="C27" s="250"/>
      <c r="D27" s="250"/>
      <c r="E27" s="250"/>
      <c r="F27" s="250"/>
      <c r="G27" s="250"/>
      <c r="H27" s="250"/>
      <c r="I27" s="250"/>
      <c r="J27" s="250"/>
      <c r="K27" s="250"/>
      <c r="L27" s="250"/>
      <c r="M27" s="250"/>
      <c r="N27" s="250"/>
      <c r="O27" s="250"/>
      <c r="P27" s="250"/>
      <c r="Q27" s="250"/>
      <c r="R27" s="250"/>
      <c r="S27" s="250"/>
    </row>
    <row r="28" spans="1:19">
      <c r="A28" s="207"/>
      <c r="B28" s="207"/>
      <c r="C28" s="207"/>
      <c r="D28" s="207"/>
      <c r="E28" s="207"/>
      <c r="F28" s="207"/>
      <c r="G28" s="207"/>
      <c r="H28" s="207"/>
      <c r="I28" s="207"/>
      <c r="J28" s="207"/>
      <c r="K28" s="207"/>
      <c r="L28" s="207"/>
      <c r="M28" s="207"/>
      <c r="N28" s="207"/>
      <c r="O28" s="207"/>
      <c r="P28" s="207"/>
      <c r="Q28" s="207"/>
      <c r="R28" s="207"/>
      <c r="S28" s="207"/>
    </row>
    <row r="29" spans="1:19">
      <c r="A29" s="251"/>
      <c r="B29" s="251"/>
      <c r="C29" s="251"/>
      <c r="D29" s="251"/>
      <c r="E29" s="251"/>
      <c r="F29" s="251"/>
      <c r="G29" s="251"/>
      <c r="H29" s="251"/>
      <c r="I29" s="251"/>
      <c r="J29" s="251"/>
      <c r="K29" s="251"/>
      <c r="L29" s="251"/>
      <c r="M29" s="251"/>
      <c r="N29" s="251"/>
      <c r="O29" s="251"/>
      <c r="P29" s="251"/>
      <c r="Q29" s="251"/>
      <c r="R29" s="251"/>
      <c r="S29" s="251"/>
    </row>
    <row r="30" spans="1:19">
      <c r="A30" s="243" t="s">
        <v>129</v>
      </c>
      <c r="B30" s="243"/>
      <c r="C30" s="243"/>
      <c r="D30" s="243"/>
      <c r="E30" s="243"/>
      <c r="F30" s="243"/>
      <c r="G30" s="243"/>
      <c r="H30" s="243"/>
      <c r="I30" s="243"/>
      <c r="J30" s="243"/>
      <c r="K30" s="243"/>
      <c r="L30" s="243"/>
      <c r="M30" s="243"/>
      <c r="N30" s="243"/>
      <c r="O30" s="243"/>
      <c r="P30" s="243"/>
      <c r="Q30" s="243"/>
      <c r="R30" s="243"/>
      <c r="S30" s="243"/>
    </row>
    <row r="31" spans="1:19">
      <c r="A31" s="244" t="s">
        <v>130</v>
      </c>
      <c r="B31" s="244"/>
      <c r="C31" s="244"/>
      <c r="D31" s="244"/>
      <c r="E31" s="244"/>
      <c r="F31" s="244"/>
      <c r="G31" s="244"/>
      <c r="H31" s="244"/>
      <c r="I31" s="244"/>
      <c r="J31" s="244"/>
      <c r="K31" s="244"/>
      <c r="L31" s="244"/>
      <c r="M31" s="244"/>
      <c r="N31" s="244"/>
      <c r="O31" s="244"/>
      <c r="P31" s="244"/>
      <c r="Q31" s="244"/>
      <c r="R31" s="244"/>
      <c r="S31" s="244"/>
    </row>
    <row r="32" spans="1:19">
      <c r="A32" s="245" t="s">
        <v>131</v>
      </c>
      <c r="B32" s="245"/>
      <c r="C32" s="245"/>
      <c r="D32" s="245"/>
      <c r="E32" s="245"/>
      <c r="F32" s="245"/>
      <c r="G32" s="245"/>
      <c r="H32" s="245"/>
      <c r="I32" s="245"/>
      <c r="J32" s="245"/>
      <c r="K32" s="245"/>
      <c r="L32" s="245"/>
      <c r="M32" s="245"/>
      <c r="N32" s="245"/>
      <c r="O32" s="245"/>
      <c r="P32" s="245"/>
      <c r="Q32" s="245"/>
      <c r="R32" s="245"/>
      <c r="S32" s="245"/>
    </row>
    <row r="33" spans="1:19">
      <c r="A33" s="245"/>
      <c r="B33" s="245"/>
      <c r="C33" s="245"/>
      <c r="D33" s="245"/>
      <c r="E33" s="245"/>
      <c r="F33" s="245"/>
      <c r="G33" s="245"/>
      <c r="H33" s="245"/>
      <c r="I33" s="245"/>
      <c r="J33" s="245"/>
      <c r="K33" s="245"/>
      <c r="L33" s="245"/>
      <c r="M33" s="245"/>
      <c r="N33" s="245"/>
      <c r="O33" s="245"/>
      <c r="P33" s="245"/>
      <c r="Q33" s="245"/>
      <c r="R33" s="245"/>
      <c r="S33" s="245"/>
    </row>
    <row r="34" spans="1:19">
      <c r="A34" s="245"/>
      <c r="B34" s="245"/>
      <c r="C34" s="245"/>
      <c r="D34" s="245"/>
      <c r="E34" s="245"/>
      <c r="F34" s="245"/>
      <c r="G34" s="245"/>
      <c r="H34" s="245"/>
      <c r="I34" s="245"/>
      <c r="J34" s="245"/>
      <c r="K34" s="245"/>
      <c r="L34" s="245"/>
      <c r="M34" s="245"/>
      <c r="N34" s="245"/>
      <c r="O34" s="245"/>
      <c r="P34" s="245"/>
      <c r="Q34" s="245"/>
      <c r="R34" s="245"/>
      <c r="S34" s="245"/>
    </row>
    <row r="35" spans="1:19">
      <c r="A35" s="246"/>
      <c r="B35" s="246"/>
      <c r="C35" s="246"/>
      <c r="D35" s="246"/>
      <c r="E35" s="246"/>
      <c r="F35" s="246"/>
      <c r="G35" s="246"/>
      <c r="H35" s="246"/>
      <c r="I35" s="246"/>
      <c r="J35" s="246"/>
      <c r="K35" s="246"/>
      <c r="L35" s="246"/>
      <c r="M35" s="246"/>
      <c r="N35" s="246"/>
      <c r="O35" s="246"/>
      <c r="P35" s="246"/>
      <c r="Q35" s="246"/>
      <c r="R35" s="246"/>
      <c r="S35" s="246"/>
    </row>
    <row r="36" spans="1:19">
      <c r="A36" s="246"/>
      <c r="B36" s="246"/>
      <c r="C36" s="246"/>
      <c r="D36" s="246"/>
      <c r="E36" s="246"/>
      <c r="F36" s="246"/>
      <c r="G36" s="246"/>
      <c r="H36" s="246"/>
      <c r="I36" s="246"/>
      <c r="J36" s="246"/>
      <c r="K36" s="246"/>
      <c r="L36" s="246"/>
      <c r="M36" s="246"/>
      <c r="N36" s="246"/>
      <c r="O36" s="246"/>
      <c r="P36" s="246"/>
      <c r="Q36" s="246"/>
      <c r="R36" s="246"/>
      <c r="S36" s="246"/>
    </row>
  </sheetData>
  <mergeCells count="59">
    <mergeCell ref="A30:S30"/>
    <mergeCell ref="A31:S31"/>
    <mergeCell ref="A32:S34"/>
    <mergeCell ref="A35:S36"/>
    <mergeCell ref="A24:F24"/>
    <mergeCell ref="B25:D25"/>
    <mergeCell ref="E25:F25"/>
    <mergeCell ref="B26:D26"/>
    <mergeCell ref="E26:F26"/>
    <mergeCell ref="A27:S29"/>
    <mergeCell ref="B21:D21"/>
    <mergeCell ref="E21:F21"/>
    <mergeCell ref="B22:D22"/>
    <mergeCell ref="E22:F22"/>
    <mergeCell ref="A23:D23"/>
    <mergeCell ref="E23:F23"/>
    <mergeCell ref="M17:M18"/>
    <mergeCell ref="B18:D18"/>
    <mergeCell ref="E18:F18"/>
    <mergeCell ref="B19:D19"/>
    <mergeCell ref="E19:F19"/>
    <mergeCell ref="I17:I18"/>
    <mergeCell ref="J17:J18"/>
    <mergeCell ref="L17:L18"/>
    <mergeCell ref="B20:D20"/>
    <mergeCell ref="E20:F20"/>
    <mergeCell ref="B16:D16"/>
    <mergeCell ref="E16:F16"/>
    <mergeCell ref="A17:F17"/>
    <mergeCell ref="B13:D13"/>
    <mergeCell ref="E13:F13"/>
    <mergeCell ref="A14:F14"/>
    <mergeCell ref="G14:G15"/>
    <mergeCell ref="S14:S15"/>
    <mergeCell ref="B15:D15"/>
    <mergeCell ref="E15:F15"/>
    <mergeCell ref="S11:S12"/>
    <mergeCell ref="B12:D12"/>
    <mergeCell ref="E12:F12"/>
    <mergeCell ref="A6:E6"/>
    <mergeCell ref="F6:S6"/>
    <mergeCell ref="A7:S8"/>
    <mergeCell ref="A9:F9"/>
    <mergeCell ref="G9:S9"/>
    <mergeCell ref="B10:D10"/>
    <mergeCell ref="E10:F10"/>
    <mergeCell ref="B11:D11"/>
    <mergeCell ref="E11:F11"/>
    <mergeCell ref="G11:G12"/>
    <mergeCell ref="H11:H12"/>
    <mergeCell ref="R11:R12"/>
    <mergeCell ref="A1:S2"/>
    <mergeCell ref="A3:E3"/>
    <mergeCell ref="F3:S4"/>
    <mergeCell ref="A4:E4"/>
    <mergeCell ref="A5:E5"/>
    <mergeCell ref="F5:K5"/>
    <mergeCell ref="L5:O5"/>
    <mergeCell ref="P5:S5"/>
  </mergeCells>
  <pageMargins left="0.511811024" right="0.511811024" top="0.78740157499999996" bottom="0.78740157499999996" header="0.31496062000000002" footer="0.31496062000000002"/>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20" workbookViewId="0">
      <selection activeCell="A25" sqref="A25:XFD32"/>
    </sheetView>
  </sheetViews>
  <sheetFormatPr defaultRowHeight="15"/>
  <cols>
    <col min="1" max="1" width="5.42578125" bestFit="1" customWidth="1"/>
    <col min="2" max="2" width="19" customWidth="1"/>
    <col min="4" max="4" width="37.5703125" customWidth="1"/>
    <col min="7" max="7" width="14.5703125" customWidth="1"/>
    <col min="8" max="8" width="19.5703125" customWidth="1"/>
  </cols>
  <sheetData>
    <row r="1" spans="1:8" ht="15.75" thickTop="1">
      <c r="A1" s="263" t="s">
        <v>167</v>
      </c>
      <c r="B1" s="264"/>
      <c r="C1" s="264"/>
      <c r="D1" s="264"/>
      <c r="E1" s="264"/>
      <c r="F1" s="264"/>
      <c r="G1" s="264"/>
      <c r="H1" s="265"/>
    </row>
    <row r="2" spans="1:8">
      <c r="A2" s="266"/>
      <c r="B2" s="267"/>
      <c r="C2" s="267"/>
      <c r="D2" s="267"/>
      <c r="E2" s="267"/>
      <c r="F2" s="267"/>
      <c r="G2" s="267"/>
      <c r="H2" s="268"/>
    </row>
    <row r="3" spans="1:8" ht="15.75" thickBot="1">
      <c r="A3" s="269"/>
      <c r="B3" s="270"/>
      <c r="C3" s="270"/>
      <c r="D3" s="270"/>
      <c r="E3" s="270"/>
      <c r="F3" s="270"/>
      <c r="G3" s="270"/>
      <c r="H3" s="271"/>
    </row>
    <row r="4" spans="1:8" ht="15.75" thickTop="1">
      <c r="A4" s="259" t="s">
        <v>168</v>
      </c>
      <c r="B4" s="260"/>
      <c r="C4" s="260"/>
      <c r="D4" s="261"/>
      <c r="E4" s="252"/>
      <c r="F4" s="253"/>
      <c r="G4" s="253"/>
      <c r="H4" s="254"/>
    </row>
    <row r="5" spans="1:8" ht="15.75" thickBot="1">
      <c r="A5" s="255" t="s">
        <v>326</v>
      </c>
      <c r="B5" s="256"/>
      <c r="C5" s="256"/>
      <c r="D5" s="257"/>
      <c r="E5" s="258"/>
      <c r="F5" s="256"/>
      <c r="G5" s="256"/>
      <c r="H5" s="257"/>
    </row>
    <row r="6" spans="1:8" ht="15.75" thickTop="1">
      <c r="A6" s="259" t="s">
        <v>169</v>
      </c>
      <c r="B6" s="260"/>
      <c r="C6" s="260"/>
      <c r="D6" s="261"/>
      <c r="E6" s="252"/>
      <c r="F6" s="253"/>
      <c r="G6" s="253"/>
      <c r="H6" s="254"/>
    </row>
    <row r="7" spans="1:8" ht="15.75" thickBot="1">
      <c r="A7" s="272" t="s">
        <v>166</v>
      </c>
      <c r="B7" s="273"/>
      <c r="C7" s="273"/>
      <c r="D7" s="274"/>
      <c r="E7" s="285"/>
      <c r="F7" s="286"/>
      <c r="G7" s="286"/>
      <c r="H7" s="287"/>
    </row>
    <row r="8" spans="1:8" ht="15.75" thickTop="1">
      <c r="A8" s="272"/>
      <c r="B8" s="273"/>
      <c r="C8" s="273"/>
      <c r="D8" s="274"/>
      <c r="E8" s="252" t="s">
        <v>170</v>
      </c>
      <c r="F8" s="253"/>
      <c r="G8" s="253"/>
      <c r="H8" s="254"/>
    </row>
    <row r="9" spans="1:8" ht="15.75" thickBot="1">
      <c r="A9" s="275"/>
      <c r="B9" s="276"/>
      <c r="C9" s="276"/>
      <c r="D9" s="277"/>
      <c r="E9" s="275" t="s">
        <v>171</v>
      </c>
      <c r="F9" s="276"/>
      <c r="G9" s="276"/>
      <c r="H9" s="277"/>
    </row>
    <row r="10" spans="1:8" ht="15.75" thickTop="1">
      <c r="A10" s="288"/>
      <c r="B10" s="289"/>
      <c r="C10" s="289"/>
      <c r="D10" s="290"/>
      <c r="E10" s="288" t="s">
        <v>172</v>
      </c>
      <c r="F10" s="289"/>
      <c r="G10" s="289"/>
      <c r="H10" s="290"/>
    </row>
    <row r="11" spans="1:8" ht="15.75" thickBot="1">
      <c r="A11" s="258"/>
      <c r="B11" s="256"/>
      <c r="C11" s="256"/>
      <c r="D11" s="257"/>
      <c r="E11" s="258" t="s">
        <v>173</v>
      </c>
      <c r="F11" s="256"/>
      <c r="G11" s="256"/>
      <c r="H11" s="257"/>
    </row>
    <row r="12" spans="1:8" ht="15.75" thickTop="1">
      <c r="A12" s="280"/>
      <c r="B12" s="280"/>
      <c r="C12" s="280"/>
      <c r="D12" s="280"/>
      <c r="E12" s="280"/>
      <c r="F12" s="280"/>
      <c r="G12" s="280"/>
      <c r="H12" s="280"/>
    </row>
    <row r="13" spans="1:8">
      <c r="A13" s="112" t="s">
        <v>2</v>
      </c>
      <c r="B13" s="113" t="s">
        <v>21</v>
      </c>
      <c r="C13" s="113" t="s">
        <v>22</v>
      </c>
      <c r="D13" s="281" t="s">
        <v>174</v>
      </c>
      <c r="E13" s="281"/>
      <c r="F13" s="281"/>
      <c r="G13" s="281"/>
      <c r="H13" s="114" t="s">
        <v>32</v>
      </c>
    </row>
    <row r="14" spans="1:8">
      <c r="A14" s="115" t="s">
        <v>10</v>
      </c>
      <c r="B14" s="116" t="s">
        <v>175</v>
      </c>
      <c r="C14" s="116" t="s">
        <v>192</v>
      </c>
      <c r="D14" s="282" t="s">
        <v>144</v>
      </c>
      <c r="E14" s="283"/>
      <c r="F14" s="283"/>
      <c r="G14" s="284"/>
      <c r="H14" s="118" t="s">
        <v>38</v>
      </c>
    </row>
    <row r="15" spans="1:8">
      <c r="A15" s="115"/>
      <c r="B15" s="116"/>
      <c r="C15" s="116"/>
      <c r="D15" s="117"/>
      <c r="E15" s="278" t="s">
        <v>176</v>
      </c>
      <c r="F15" s="278"/>
      <c r="G15" s="279" t="s">
        <v>177</v>
      </c>
      <c r="H15" s="279"/>
    </row>
    <row r="16" spans="1:8" ht="30">
      <c r="A16" s="113" t="s">
        <v>2</v>
      </c>
      <c r="B16" s="119" t="s">
        <v>21</v>
      </c>
      <c r="C16" s="119" t="s">
        <v>178</v>
      </c>
      <c r="D16" s="112" t="s">
        <v>179</v>
      </c>
      <c r="E16" s="113" t="s">
        <v>15</v>
      </c>
      <c r="F16" s="120" t="s">
        <v>24</v>
      </c>
      <c r="G16" s="120" t="s">
        <v>180</v>
      </c>
      <c r="H16" s="120" t="s">
        <v>181</v>
      </c>
    </row>
    <row r="17" spans="1:8" ht="60">
      <c r="A17" s="121">
        <v>1</v>
      </c>
      <c r="B17" s="122" t="s">
        <v>34</v>
      </c>
      <c r="C17" s="121">
        <v>4417</v>
      </c>
      <c r="D17" s="123" t="s">
        <v>182</v>
      </c>
      <c r="E17" s="124" t="s">
        <v>44</v>
      </c>
      <c r="F17" s="125">
        <v>1</v>
      </c>
      <c r="G17" s="126">
        <v>2.52</v>
      </c>
      <c r="H17" s="111">
        <v>2.52</v>
      </c>
    </row>
    <row r="18" spans="1:8" ht="60">
      <c r="A18" s="121">
        <v>2</v>
      </c>
      <c r="B18" s="122" t="s">
        <v>34</v>
      </c>
      <c r="C18" s="121">
        <v>4491</v>
      </c>
      <c r="D18" s="123" t="s">
        <v>183</v>
      </c>
      <c r="E18" s="124" t="s">
        <v>44</v>
      </c>
      <c r="F18" s="125">
        <v>4</v>
      </c>
      <c r="G18" s="126">
        <v>5.91</v>
      </c>
      <c r="H18" s="111">
        <v>23.64</v>
      </c>
    </row>
    <row r="19" spans="1:8" ht="45">
      <c r="A19" s="121">
        <v>3</v>
      </c>
      <c r="B19" s="122" t="s">
        <v>34</v>
      </c>
      <c r="C19" s="127">
        <v>4813</v>
      </c>
      <c r="D19" s="123" t="s">
        <v>184</v>
      </c>
      <c r="E19" s="128" t="s">
        <v>143</v>
      </c>
      <c r="F19" s="125">
        <v>1</v>
      </c>
      <c r="G19" s="126">
        <v>300</v>
      </c>
      <c r="H19" s="111">
        <v>300</v>
      </c>
    </row>
    <row r="20" spans="1:8">
      <c r="A20" s="121">
        <v>4</v>
      </c>
      <c r="B20" s="122" t="s">
        <v>34</v>
      </c>
      <c r="C20" s="121">
        <v>5075</v>
      </c>
      <c r="D20" s="129" t="s">
        <v>185</v>
      </c>
      <c r="E20" s="128" t="s">
        <v>186</v>
      </c>
      <c r="F20" s="125">
        <v>0.11</v>
      </c>
      <c r="G20" s="126">
        <v>11.85</v>
      </c>
      <c r="H20" s="111">
        <v>1.3035000000000001</v>
      </c>
    </row>
    <row r="21" spans="1:8" ht="30">
      <c r="A21" s="121">
        <v>5</v>
      </c>
      <c r="B21" s="122" t="s">
        <v>34</v>
      </c>
      <c r="C21" s="121">
        <v>88316</v>
      </c>
      <c r="D21" s="123" t="s">
        <v>187</v>
      </c>
      <c r="E21" s="128" t="s">
        <v>188</v>
      </c>
      <c r="F21" s="125">
        <v>2</v>
      </c>
      <c r="G21" s="126">
        <v>14.32</v>
      </c>
      <c r="H21" s="111">
        <v>28.64</v>
      </c>
    </row>
    <row r="22" spans="1:8" ht="30">
      <c r="A22" s="121">
        <v>6</v>
      </c>
      <c r="B22" s="122" t="s">
        <v>34</v>
      </c>
      <c r="C22" s="130">
        <v>88262</v>
      </c>
      <c r="D22" s="123" t="s">
        <v>189</v>
      </c>
      <c r="E22" s="128" t="s">
        <v>188</v>
      </c>
      <c r="F22" s="125">
        <v>1</v>
      </c>
      <c r="G22" s="126">
        <v>17.55</v>
      </c>
      <c r="H22" s="111">
        <v>17.55</v>
      </c>
    </row>
    <row r="23" spans="1:8" ht="60">
      <c r="A23" s="121">
        <v>7</v>
      </c>
      <c r="B23" s="122" t="s">
        <v>34</v>
      </c>
      <c r="C23" s="121">
        <v>94962</v>
      </c>
      <c r="D23" s="123" t="s">
        <v>190</v>
      </c>
      <c r="E23" s="128" t="s">
        <v>148</v>
      </c>
      <c r="F23" s="125">
        <v>0.01</v>
      </c>
      <c r="G23" s="126">
        <v>250.97</v>
      </c>
      <c r="H23" s="111">
        <v>2.5097</v>
      </c>
    </row>
    <row r="24" spans="1:8">
      <c r="A24" s="131"/>
      <c r="B24" s="131"/>
      <c r="C24" s="132"/>
      <c r="D24" s="262" t="s">
        <v>191</v>
      </c>
      <c r="E24" s="262"/>
      <c r="F24" s="133"/>
      <c r="G24" s="134"/>
      <c r="H24" s="110">
        <v>376.16</v>
      </c>
    </row>
  </sheetData>
  <mergeCells count="21">
    <mergeCell ref="D24:E24"/>
    <mergeCell ref="A1:H3"/>
    <mergeCell ref="A7:D9"/>
    <mergeCell ref="E15:F15"/>
    <mergeCell ref="G15:H15"/>
    <mergeCell ref="A11:D11"/>
    <mergeCell ref="E11:H11"/>
    <mergeCell ref="A12:H12"/>
    <mergeCell ref="D13:G13"/>
    <mergeCell ref="D14:G14"/>
    <mergeCell ref="E7:H7"/>
    <mergeCell ref="E8:H8"/>
    <mergeCell ref="E9:H9"/>
    <mergeCell ref="A10:D10"/>
    <mergeCell ref="E10:H10"/>
    <mergeCell ref="A4:D4"/>
    <mergeCell ref="E4:H4"/>
    <mergeCell ref="A5:D5"/>
    <mergeCell ref="E5:H5"/>
    <mergeCell ref="A6:D6"/>
    <mergeCell ref="E6:H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Orcamento-  sem EWG serviços</vt:lpstr>
      <vt:lpstr>MC </vt:lpstr>
      <vt:lpstr>BDI</vt:lpstr>
      <vt:lpstr>Plan2</vt:lpstr>
      <vt:lpstr>'MC '!Area_de_impressao</vt:lpstr>
      <vt:lpstr>'Orcamento-  sem EWG serviços'!Area_de_impressao</vt:lpstr>
      <vt:lpstr>'MC '!Titulos_de_impressao</vt:lpstr>
      <vt:lpstr>'Orcamento-  sem EWG 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Dutra</dc:creator>
  <cp:lastModifiedBy>Dgilsom</cp:lastModifiedBy>
  <cp:lastPrinted>2019-10-22T15:15:10Z</cp:lastPrinted>
  <dcterms:created xsi:type="dcterms:W3CDTF">2011-11-04T14:13:48Z</dcterms:created>
  <dcterms:modified xsi:type="dcterms:W3CDTF">2020-10-16T12:33:43Z</dcterms:modified>
</cp:coreProperties>
</file>